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3"/>
  <workbookPr/>
  <mc:AlternateContent xmlns:mc="http://schemas.openxmlformats.org/markup-compatibility/2006">
    <mc:Choice Requires="x15">
      <x15ac:absPath xmlns:x15ac="http://schemas.microsoft.com/office/spreadsheetml/2010/11/ac" url="D:\Documents\SBIS\Presentation\Presentation data\"/>
    </mc:Choice>
  </mc:AlternateContent>
  <xr:revisionPtr revIDLastSave="0" documentId="13_ncr:1_{2A55E0A3-B02C-48BC-8146-6735AD6B5B39}" xr6:coauthVersionLast="36" xr6:coauthVersionMax="36" xr10:uidLastSave="{00000000-0000-0000-0000-000000000000}"/>
  <bookViews>
    <workbookView xWindow="0" yWindow="0" windowWidth="19335" windowHeight="7560" tabRatio="0" firstSheet="1" activeTab="1" xr2:uid="{00000000-000D-0000-FFFF-FFFF00000000}"/>
  </bookViews>
  <sheets>
    <sheet name="HOME" sheetId="5" r:id="rId1"/>
    <sheet name="List TPA" sheetId="1" r:id="rId2"/>
    <sheet name="Region" sheetId="4" r:id="rId3"/>
    <sheet name="Manned Vs Unmanned" sheetId="2" r:id="rId4"/>
    <sheet name="Total TPA" sheetId="3" r:id="rId5"/>
  </sheets>
  <calcPr calcId="191029"/>
</workbook>
</file>

<file path=xl/calcChain.xml><?xml version="1.0" encoding="utf-8"?>
<calcChain xmlns="http://schemas.openxmlformats.org/spreadsheetml/2006/main">
  <c r="F16" i="3" l="1"/>
  <c r="E16" i="3"/>
  <c r="G16" i="3" s="1"/>
  <c r="D16" i="3"/>
  <c r="F15" i="3"/>
  <c r="E15" i="3"/>
  <c r="G15" i="3" s="1"/>
  <c r="D15" i="3"/>
  <c r="C11" i="2" s="1"/>
  <c r="G14" i="3"/>
  <c r="F14" i="3"/>
  <c r="E14" i="3"/>
  <c r="D14" i="3"/>
  <c r="F13" i="3"/>
  <c r="F15" i="5" s="1"/>
  <c r="E13" i="3"/>
  <c r="G13" i="3" s="1"/>
  <c r="D13" i="3"/>
  <c r="F12" i="3"/>
  <c r="E12" i="3"/>
  <c r="G12" i="3" s="1"/>
  <c r="D12" i="3"/>
  <c r="D15" i="5" s="1"/>
  <c r="G11" i="3"/>
  <c r="F11" i="3"/>
  <c r="E11" i="3"/>
  <c r="D11" i="3"/>
  <c r="F10" i="3"/>
  <c r="F14" i="5" s="1"/>
  <c r="E10" i="3"/>
  <c r="G10" i="3" s="1"/>
  <c r="D10" i="3"/>
  <c r="D14" i="5" s="1"/>
  <c r="F9" i="3"/>
  <c r="E9" i="3"/>
  <c r="G9" i="3" s="1"/>
  <c r="D9" i="3"/>
  <c r="D13" i="5" s="1"/>
  <c r="D17" i="5" s="1"/>
  <c r="F8" i="3"/>
  <c r="F17" i="3" s="1"/>
  <c r="E8" i="3"/>
  <c r="E17" i="3" s="1"/>
  <c r="G17" i="3" s="1"/>
  <c r="D8" i="3"/>
  <c r="D17" i="3" s="1"/>
  <c r="G11" i="2"/>
  <c r="F16" i="5" s="1"/>
  <c r="E11" i="2"/>
  <c r="I10" i="2"/>
  <c r="G10" i="2"/>
  <c r="E10" i="2"/>
  <c r="C10" i="2"/>
  <c r="D23" i="5" s="1"/>
  <c r="G9" i="2"/>
  <c r="E9" i="2"/>
  <c r="E12" i="2" s="1"/>
  <c r="C9" i="2"/>
  <c r="D22" i="5" s="1"/>
  <c r="D24" i="5" s="1"/>
  <c r="G44" i="4"/>
  <c r="F44" i="4"/>
  <c r="H44" i="4" s="1"/>
  <c r="E44" i="4"/>
  <c r="G43" i="4"/>
  <c r="F43" i="4"/>
  <c r="H43" i="4" s="1"/>
  <c r="E43" i="4"/>
  <c r="G42" i="4"/>
  <c r="F42" i="4"/>
  <c r="H42" i="4" s="1"/>
  <c r="E42" i="4"/>
  <c r="G41" i="4"/>
  <c r="F41" i="4"/>
  <c r="H41" i="4" s="1"/>
  <c r="E41" i="4"/>
  <c r="G40" i="4"/>
  <c r="F40" i="4"/>
  <c r="H40" i="4" s="1"/>
  <c r="E40" i="4"/>
  <c r="G39" i="4"/>
  <c r="F39" i="4"/>
  <c r="H39" i="4" s="1"/>
  <c r="E39" i="4"/>
  <c r="G38" i="4"/>
  <c r="F38" i="4"/>
  <c r="H38" i="4" s="1"/>
  <c r="E38" i="4"/>
  <c r="G37" i="4"/>
  <c r="F37" i="4"/>
  <c r="H37" i="4" s="1"/>
  <c r="E37" i="4"/>
  <c r="G36" i="4"/>
  <c r="G45" i="4" s="1"/>
  <c r="F36" i="4"/>
  <c r="H36" i="4" s="1"/>
  <c r="E36" i="4"/>
  <c r="E45" i="4" s="1"/>
  <c r="G34" i="4"/>
  <c r="F34" i="4"/>
  <c r="H34" i="4" s="1"/>
  <c r="E34" i="4"/>
  <c r="G33" i="4"/>
  <c r="F33" i="4"/>
  <c r="H33" i="4" s="1"/>
  <c r="E33" i="4"/>
  <c r="G32" i="4"/>
  <c r="F32" i="4"/>
  <c r="H32" i="4" s="1"/>
  <c r="E32" i="4"/>
  <c r="G31" i="4"/>
  <c r="F31" i="4"/>
  <c r="H31" i="4" s="1"/>
  <c r="E31" i="4"/>
  <c r="G30" i="4"/>
  <c r="F30" i="4"/>
  <c r="H30" i="4" s="1"/>
  <c r="E30" i="4"/>
  <c r="G29" i="4"/>
  <c r="F29" i="4"/>
  <c r="H29" i="4" s="1"/>
  <c r="E29" i="4"/>
  <c r="H28" i="4"/>
  <c r="G28" i="4"/>
  <c r="F28" i="4"/>
  <c r="E28" i="4"/>
  <c r="G27" i="4"/>
  <c r="F27" i="4"/>
  <c r="H27" i="4" s="1"/>
  <c r="E27" i="4"/>
  <c r="H26" i="4"/>
  <c r="G26" i="4"/>
  <c r="G35" i="4" s="1"/>
  <c r="F26" i="4"/>
  <c r="F35" i="4" s="1"/>
  <c r="H35" i="4" s="1"/>
  <c r="E26" i="4"/>
  <c r="E35" i="4" s="1"/>
  <c r="G24" i="4"/>
  <c r="F24" i="4"/>
  <c r="H24" i="4" s="1"/>
  <c r="E24" i="4"/>
  <c r="G23" i="4"/>
  <c r="F23" i="4"/>
  <c r="H23" i="4" s="1"/>
  <c r="E23" i="4"/>
  <c r="G22" i="4"/>
  <c r="F22" i="4"/>
  <c r="H22" i="4" s="1"/>
  <c r="E22" i="4"/>
  <c r="G21" i="4"/>
  <c r="F21" i="4"/>
  <c r="H21" i="4" s="1"/>
  <c r="E21" i="4"/>
  <c r="H20" i="4"/>
  <c r="G20" i="4"/>
  <c r="F20" i="4"/>
  <c r="E20" i="4"/>
  <c r="G19" i="4"/>
  <c r="F19" i="4"/>
  <c r="H19" i="4" s="1"/>
  <c r="E19" i="4"/>
  <c r="G18" i="4"/>
  <c r="F18" i="4"/>
  <c r="H18" i="4" s="1"/>
  <c r="E18" i="4"/>
  <c r="G17" i="4"/>
  <c r="F17" i="4"/>
  <c r="H17" i="4" s="1"/>
  <c r="E17" i="4"/>
  <c r="G16" i="4"/>
  <c r="G25" i="4" s="1"/>
  <c r="F16" i="4"/>
  <c r="H16" i="4" s="1"/>
  <c r="E16" i="4"/>
  <c r="E25" i="4" s="1"/>
  <c r="G14" i="4"/>
  <c r="F14" i="4"/>
  <c r="H14" i="4" s="1"/>
  <c r="E14" i="4"/>
  <c r="G13" i="4"/>
  <c r="F13" i="4"/>
  <c r="H13" i="4" s="1"/>
  <c r="E13" i="4"/>
  <c r="G12" i="4"/>
  <c r="F12" i="4"/>
  <c r="H12" i="4" s="1"/>
  <c r="E12" i="4"/>
  <c r="H11" i="4"/>
  <c r="G11" i="4"/>
  <c r="F11" i="4"/>
  <c r="E11" i="4"/>
  <c r="H10" i="4"/>
  <c r="G10" i="4"/>
  <c r="F10" i="4"/>
  <c r="E10" i="4"/>
  <c r="G9" i="4"/>
  <c r="F9" i="4"/>
  <c r="H9" i="4" s="1"/>
  <c r="E9" i="4"/>
  <c r="G8" i="4"/>
  <c r="F8" i="4"/>
  <c r="H8" i="4" s="1"/>
  <c r="E8" i="4"/>
  <c r="H7" i="4"/>
  <c r="G7" i="4"/>
  <c r="F7" i="4"/>
  <c r="E7" i="4"/>
  <c r="G6" i="4"/>
  <c r="G15" i="4" s="1"/>
  <c r="F6" i="4"/>
  <c r="H6" i="4" s="1"/>
  <c r="E6" i="4"/>
  <c r="E15" i="4" s="1"/>
  <c r="J99" i="1"/>
  <c r="I99" i="1"/>
  <c r="M98" i="1"/>
  <c r="L98" i="1"/>
  <c r="K98" i="1"/>
  <c r="N98" i="1" s="1"/>
  <c r="M97" i="1"/>
  <c r="L97" i="1"/>
  <c r="K97" i="1"/>
  <c r="N97" i="1" s="1"/>
  <c r="M96" i="1"/>
  <c r="L96" i="1"/>
  <c r="K96" i="1"/>
  <c r="N96" i="1" s="1"/>
  <c r="K95" i="1"/>
  <c r="K94" i="1"/>
  <c r="K92" i="1"/>
  <c r="K91" i="1"/>
  <c r="J88" i="1"/>
  <c r="I88" i="1"/>
  <c r="M87" i="1"/>
  <c r="L87" i="1"/>
  <c r="K87" i="1"/>
  <c r="N87" i="1" s="1"/>
  <c r="M86" i="1"/>
  <c r="L86" i="1"/>
  <c r="K86" i="1"/>
  <c r="N86" i="1" s="1"/>
  <c r="M85" i="1"/>
  <c r="L85" i="1"/>
  <c r="K85" i="1"/>
  <c r="N85" i="1" s="1"/>
  <c r="M84" i="1"/>
  <c r="L84" i="1"/>
  <c r="K84" i="1"/>
  <c r="N83" i="1"/>
  <c r="M83" i="1"/>
  <c r="L83" i="1"/>
  <c r="K83" i="1"/>
  <c r="M82" i="1"/>
  <c r="L82" i="1"/>
  <c r="K82" i="1"/>
  <c r="N82" i="1" s="1"/>
  <c r="K80" i="1"/>
  <c r="M79" i="1"/>
  <c r="L79" i="1"/>
  <c r="N78" i="1"/>
  <c r="M78" i="1"/>
  <c r="L78" i="1"/>
  <c r="N77" i="1"/>
  <c r="M77" i="1"/>
  <c r="L77" i="1"/>
  <c r="N76" i="1"/>
  <c r="M76" i="1"/>
  <c r="L76" i="1"/>
  <c r="N75" i="1"/>
  <c r="M75" i="1"/>
  <c r="L75" i="1"/>
  <c r="N74" i="1"/>
  <c r="M74" i="1"/>
  <c r="L74" i="1"/>
  <c r="N73" i="1"/>
  <c r="M73" i="1"/>
  <c r="L73" i="1"/>
  <c r="N72" i="1"/>
  <c r="M72" i="1"/>
  <c r="L72" i="1"/>
  <c r="N71" i="1"/>
  <c r="M71" i="1"/>
  <c r="L71" i="1"/>
  <c r="J69" i="1"/>
  <c r="I69" i="1"/>
  <c r="N68" i="1"/>
  <c r="M68" i="1"/>
  <c r="N67" i="1"/>
  <c r="M67" i="1"/>
  <c r="L67" i="1"/>
  <c r="N66" i="1"/>
  <c r="M66" i="1"/>
  <c r="L66" i="1"/>
  <c r="K66" i="1"/>
  <c r="M65" i="1"/>
  <c r="M63" i="1"/>
  <c r="L63" i="1"/>
  <c r="K63" i="1"/>
  <c r="N63" i="1" s="1"/>
  <c r="M62" i="1"/>
  <c r="L62" i="1"/>
  <c r="K62" i="1"/>
  <c r="N62" i="1" s="1"/>
  <c r="M61" i="1"/>
  <c r="L61" i="1"/>
  <c r="K61" i="1"/>
  <c r="N61" i="1" s="1"/>
  <c r="M60" i="1"/>
  <c r="L60" i="1"/>
  <c r="K60" i="1"/>
  <c r="N60" i="1" s="1"/>
  <c r="M59" i="1"/>
  <c r="L59" i="1"/>
  <c r="K59" i="1"/>
  <c r="N59" i="1" s="1"/>
  <c r="N58" i="1"/>
  <c r="M58" i="1"/>
  <c r="L58" i="1"/>
  <c r="M57" i="1"/>
  <c r="L57" i="1"/>
  <c r="K57" i="1"/>
  <c r="N57" i="1" s="1"/>
  <c r="M56" i="1"/>
  <c r="L56" i="1"/>
  <c r="K56" i="1"/>
  <c r="N56" i="1" s="1"/>
  <c r="N55" i="1"/>
  <c r="M55" i="1"/>
  <c r="L55" i="1"/>
  <c r="K55" i="1"/>
  <c r="M54" i="1"/>
  <c r="L54" i="1"/>
  <c r="K54" i="1"/>
  <c r="N54" i="1" s="1"/>
  <c r="N53" i="1"/>
  <c r="M53" i="1"/>
  <c r="L53" i="1"/>
  <c r="K53" i="1"/>
  <c r="N52" i="1"/>
  <c r="M52" i="1"/>
  <c r="L52" i="1"/>
  <c r="K52" i="1"/>
  <c r="M51" i="1"/>
  <c r="L51" i="1"/>
  <c r="K51" i="1"/>
  <c r="N51" i="1" s="1"/>
  <c r="K50" i="1"/>
  <c r="K49" i="1"/>
  <c r="N48" i="1" s="1"/>
  <c r="M48" i="1"/>
  <c r="L48" i="1"/>
  <c r="N47" i="1"/>
  <c r="M47" i="1"/>
  <c r="L47" i="1"/>
  <c r="M46" i="1"/>
  <c r="L46" i="1"/>
  <c r="K46" i="1"/>
  <c r="N46" i="1" s="1"/>
  <c r="M45" i="1"/>
  <c r="L45" i="1"/>
  <c r="K45" i="1"/>
  <c r="N45" i="1" s="1"/>
  <c r="M44" i="1"/>
  <c r="L44" i="1"/>
  <c r="K44" i="1"/>
  <c r="N44" i="1" s="1"/>
  <c r="M43" i="1"/>
  <c r="K43" i="1"/>
  <c r="M42" i="1"/>
  <c r="L42" i="1"/>
  <c r="K42" i="1"/>
  <c r="N42" i="1" s="1"/>
  <c r="M41" i="1"/>
  <c r="L41" i="1"/>
  <c r="K41" i="1"/>
  <c r="N41" i="1" s="1"/>
  <c r="K40" i="1"/>
  <c r="K39" i="1"/>
  <c r="M38" i="1"/>
  <c r="L38" i="1"/>
  <c r="M37" i="1"/>
  <c r="L37" i="1"/>
  <c r="K37" i="1"/>
  <c r="N37" i="1" s="1"/>
  <c r="M36" i="1"/>
  <c r="L36" i="1"/>
  <c r="K36" i="1"/>
  <c r="N36" i="1" s="1"/>
  <c r="K34" i="1"/>
  <c r="N33" i="1" s="1"/>
  <c r="M33" i="1"/>
  <c r="L33" i="1"/>
  <c r="M32" i="1"/>
  <c r="L32" i="1"/>
  <c r="K32" i="1"/>
  <c r="N32" i="1" s="1"/>
  <c r="M29" i="1"/>
  <c r="L29" i="1"/>
  <c r="N28" i="1"/>
  <c r="M28" i="1"/>
  <c r="L28" i="1"/>
  <c r="N27" i="1"/>
  <c r="M27" i="1"/>
  <c r="L27" i="1"/>
  <c r="N24" i="1"/>
  <c r="M24" i="1"/>
  <c r="L24" i="1"/>
  <c r="N23" i="1"/>
  <c r="M23" i="1"/>
  <c r="L23" i="1"/>
  <c r="N22" i="1"/>
  <c r="M22" i="1"/>
  <c r="L22" i="1"/>
  <c r="N21" i="1"/>
  <c r="M21" i="1"/>
  <c r="L21" i="1"/>
  <c r="M20" i="1"/>
  <c r="N19" i="1"/>
  <c r="M19" i="1"/>
  <c r="L19" i="1"/>
  <c r="N18" i="1"/>
  <c r="M18" i="1"/>
  <c r="N14" i="1"/>
  <c r="L14" i="1"/>
  <c r="N13" i="1"/>
  <c r="M13" i="1"/>
  <c r="L13" i="1"/>
  <c r="M12" i="1"/>
  <c r="N8" i="1"/>
  <c r="M8" i="1"/>
  <c r="L8" i="1"/>
  <c r="N7" i="1"/>
  <c r="M7" i="1"/>
  <c r="M69" i="1" s="1"/>
  <c r="L7" i="1"/>
  <c r="E23" i="5"/>
  <c r="F22" i="5"/>
  <c r="F24" i="5" s="1"/>
  <c r="E22" i="5"/>
  <c r="E24" i="5" s="1"/>
  <c r="E16" i="5"/>
  <c r="G16" i="5" s="1"/>
  <c r="E15" i="5"/>
  <c r="G15" i="5" s="1"/>
  <c r="F13" i="5"/>
  <c r="F17" i="5" s="1"/>
  <c r="E13" i="5"/>
  <c r="E17" i="5" s="1"/>
  <c r="G17" i="5" s="1"/>
  <c r="E14" i="5" l="1"/>
  <c r="G14" i="5" s="1"/>
  <c r="M88" i="1"/>
  <c r="K99" i="1"/>
  <c r="M99" i="1"/>
  <c r="L69" i="1"/>
  <c r="N29" i="1"/>
  <c r="N69" i="1" s="1"/>
  <c r="F10" i="2"/>
  <c r="K88" i="1"/>
  <c r="G13" i="5"/>
  <c r="F23" i="5"/>
  <c r="G8" i="3"/>
  <c r="G23" i="5"/>
  <c r="N38" i="1"/>
  <c r="L88" i="1"/>
  <c r="N79" i="1"/>
  <c r="L99" i="1"/>
  <c r="G12" i="2"/>
  <c r="I12" i="2" s="1"/>
  <c r="J10" i="2" s="1"/>
  <c r="D16" i="5"/>
  <c r="G46" i="4"/>
  <c r="N99" i="1"/>
  <c r="F11" i="2"/>
  <c r="E46" i="4"/>
  <c r="D5" i="5"/>
  <c r="D7" i="5" s="1"/>
  <c r="F25" i="4"/>
  <c r="H25" i="4" s="1"/>
  <c r="F9" i="2"/>
  <c r="K69" i="1"/>
  <c r="I11" i="2"/>
  <c r="N84" i="1"/>
  <c r="F15" i="4"/>
  <c r="H15" i="4" s="1"/>
  <c r="F45" i="4"/>
  <c r="I9" i="2"/>
  <c r="C12" i="2"/>
  <c r="D11" i="2" s="1"/>
  <c r="H10" i="2" l="1"/>
  <c r="H11" i="2"/>
  <c r="H9" i="2"/>
  <c r="D9" i="2"/>
  <c r="N88" i="1"/>
  <c r="J11" i="2"/>
  <c r="J9" i="2"/>
  <c r="G22" i="5"/>
  <c r="G24" i="5" s="1"/>
  <c r="H45" i="4"/>
  <c r="H46" i="4" s="1"/>
  <c r="F46" i="4"/>
  <c r="D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44" authorId="0" shapeId="0" xr:uid="{00000000-0006-0000-0100-000001000000}">
      <text>
        <r>
          <rPr>
            <b/>
            <sz val="9"/>
            <rFont val="Tahoma"/>
            <family val="2"/>
          </rPr>
          <t>user:</t>
        </r>
        <r>
          <rPr>
            <sz val="9"/>
            <rFont val="Tahoma"/>
            <family val="2"/>
          </rPr>
          <t xml:space="preserve">
</t>
        </r>
      </text>
    </comment>
  </commentList>
</comments>
</file>

<file path=xl/sharedStrings.xml><?xml version="1.0" encoding="utf-8"?>
<sst xmlns="http://schemas.openxmlformats.org/spreadsheetml/2006/main" count="641" uniqueCount="266">
  <si>
    <t>TOTALLY PROTECTED AREAS IN SARAWAK</t>
  </si>
  <si>
    <t>SARAWAK TARGET</t>
  </si>
  <si>
    <t>ha OF LAND</t>
  </si>
  <si>
    <t>SUMMARY OF TPA BASED ON REGION</t>
  </si>
  <si>
    <t>SIZE OF GAZETMENT TO DATE</t>
  </si>
  <si>
    <t>SUMMARY OF MANNED VS UNMANNED</t>
  </si>
  <si>
    <t>% OF ACHIEVEMENT</t>
  </si>
  <si>
    <t>SUMMARY OF TOTAL NO TPA</t>
  </si>
  <si>
    <t>LIST OF TPA (DATA ENTRY/EDIT)</t>
  </si>
  <si>
    <t>TYPE OF TPA</t>
  </si>
  <si>
    <t>No</t>
  </si>
  <si>
    <t>SIZE (ha)</t>
  </si>
  <si>
    <t>LAND</t>
  </si>
  <si>
    <t>TERRITORIAL</t>
  </si>
  <si>
    <t>Total</t>
  </si>
  <si>
    <t>NATIONAL PARK</t>
  </si>
  <si>
    <t>NATURE RESERVE</t>
  </si>
  <si>
    <t>WILDLIFE SANCTUARY</t>
  </si>
  <si>
    <t>PROPOSED TPA</t>
  </si>
  <si>
    <t>STATUS OF GAZZETTED TPA</t>
  </si>
  <si>
    <t>NO</t>
  </si>
  <si>
    <t>Land</t>
  </si>
  <si>
    <t>Territorial</t>
  </si>
  <si>
    <t>MANNED TPA</t>
  </si>
  <si>
    <t>UNMANNED TPA</t>
  </si>
  <si>
    <t>TOTAL</t>
  </si>
  <si>
    <t xml:space="preserve">LAST UPDATED: </t>
  </si>
  <si>
    <t xml:space="preserve">UPDATED BY: </t>
  </si>
  <si>
    <t>ASMAH MUSA</t>
  </si>
  <si>
    <t>Design and Formulated by</t>
  </si>
  <si>
    <t>Mohamad Kasyfullah</t>
  </si>
  <si>
    <t xml:space="preserve">PABC </t>
  </si>
  <si>
    <t>NAME OF TPA</t>
  </si>
  <si>
    <t>DIVISION</t>
  </si>
  <si>
    <t>SFC REGION</t>
  </si>
  <si>
    <t>GAZETTE  No.</t>
  </si>
  <si>
    <t>PUBLICATION DATE</t>
  </si>
  <si>
    <t>EFFECTIVE DATE</t>
  </si>
  <si>
    <t>AREA(HA)</t>
  </si>
  <si>
    <t>TOTAL AREA (ha)</t>
  </si>
  <si>
    <t>TOTAL COMBINE AREA (ha)</t>
  </si>
  <si>
    <t>TPA STATUS</t>
  </si>
  <si>
    <t>Remark</t>
  </si>
  <si>
    <t>MARINE</t>
  </si>
  <si>
    <t>Bako National Park</t>
  </si>
  <si>
    <t>National Park</t>
  </si>
  <si>
    <t>KUCHING</t>
  </si>
  <si>
    <t>S60</t>
  </si>
  <si>
    <t>Manned</t>
  </si>
  <si>
    <t>Gunung Mulu NP (All)</t>
  </si>
  <si>
    <t>MIRI</t>
  </si>
  <si>
    <t>Gunong Mulu National Park</t>
  </si>
  <si>
    <t>Gunong Mulu National Park (Ext.I)</t>
  </si>
  <si>
    <t>9 February, 2012</t>
  </si>
  <si>
    <t>Gunong Mulu National Park (Ext. II)</t>
  </si>
  <si>
    <t>4 May, 2011</t>
  </si>
  <si>
    <t>Niah National Park</t>
  </si>
  <si>
    <t>Lambir Hills National Park</t>
  </si>
  <si>
    <t>Similajau NP (All)</t>
  </si>
  <si>
    <t>BINTULU</t>
  </si>
  <si>
    <t xml:space="preserve">Similajau National Park </t>
  </si>
  <si>
    <t>25 November, 1976</t>
  </si>
  <si>
    <t>Similajau National Park (1st Ext.)</t>
  </si>
  <si>
    <t>5 April, 2000</t>
  </si>
  <si>
    <t>Similajau National Park (Ext.II)</t>
  </si>
  <si>
    <t>9 January, 2014</t>
  </si>
  <si>
    <t>23 May, 2000</t>
  </si>
  <si>
    <t>Gunung Gading National Park</t>
  </si>
  <si>
    <t>1 August, 1983</t>
  </si>
  <si>
    <t>Kubah National Park</t>
  </si>
  <si>
    <t>17 November, 1988</t>
  </si>
  <si>
    <t>Batang Ai National Park</t>
  </si>
  <si>
    <t>SRI AMAN</t>
  </si>
  <si>
    <t>28 February, 1991</t>
  </si>
  <si>
    <t>Loagan Bunut National Park</t>
  </si>
  <si>
    <t>25 June, 1990</t>
  </si>
  <si>
    <t>Tanjung Datu National Park</t>
  </si>
  <si>
    <t>Talang Satang National Park</t>
  </si>
  <si>
    <t>27 September, 1999</t>
  </si>
  <si>
    <t>Maludam NP</t>
  </si>
  <si>
    <t>BETONG</t>
  </si>
  <si>
    <t>SIBU</t>
  </si>
  <si>
    <t>Maludam National Park</t>
  </si>
  <si>
    <t>30 March, 2000</t>
  </si>
  <si>
    <t>Maludam National Park (Ext 1)</t>
  </si>
  <si>
    <t>30 April, 2015</t>
  </si>
  <si>
    <t>13 March, 2013</t>
  </si>
  <si>
    <t>Bukit Tiban National Park</t>
  </si>
  <si>
    <t>Unmanned</t>
  </si>
  <si>
    <t>Rajang Mangroves National Park</t>
  </si>
  <si>
    <t>Gunung Buda National Park (All)</t>
  </si>
  <si>
    <t>LIMBANG</t>
  </si>
  <si>
    <t>Gunung Buda National Park</t>
  </si>
  <si>
    <t>Gunung Buda National Park (1st Ext)</t>
  </si>
  <si>
    <t>Kuching Wetland National Park</t>
  </si>
  <si>
    <t>Pulong Tau NP (All)</t>
  </si>
  <si>
    <t>Pulong Tau National Park</t>
  </si>
  <si>
    <t>10 January, 2005</t>
  </si>
  <si>
    <t xml:space="preserve">Pulong Tau National Park(ext I)        </t>
  </si>
  <si>
    <t>23 May, 2013</t>
  </si>
  <si>
    <t>6 January, 2013</t>
  </si>
  <si>
    <t>Usun Apau National Park</t>
  </si>
  <si>
    <t>Miri-Sibuti Coral Reefs National Park</t>
  </si>
  <si>
    <t>16 March, 2007</t>
  </si>
  <si>
    <t>Santubong National Park (All)</t>
  </si>
  <si>
    <t xml:space="preserve">Santubong National Park </t>
  </si>
  <si>
    <t>28 May, 2007</t>
  </si>
  <si>
    <t>Santubong NP (Ext. 1)</t>
  </si>
  <si>
    <t>20 April, 2017</t>
  </si>
  <si>
    <t>28 March, 2017</t>
  </si>
  <si>
    <t>Pelagus National Park</t>
  </si>
  <si>
    <t>KAPIT</t>
  </si>
  <si>
    <t>11 June, 2009</t>
  </si>
  <si>
    <t>Bungo Range National Park</t>
  </si>
  <si>
    <t>Swk.LN. 10</t>
  </si>
  <si>
    <t>24 February, 2010</t>
  </si>
  <si>
    <t>Ulu Sebuyau National Park</t>
  </si>
  <si>
    <t>SRI AMAN+SAMARAHAN</t>
  </si>
  <si>
    <t>Swk.L.N.36</t>
  </si>
  <si>
    <t>25 March, 2010</t>
  </si>
  <si>
    <t>Sedilu National Park</t>
  </si>
  <si>
    <t>SAMARAHAN</t>
  </si>
  <si>
    <t>Swk.L.N.52</t>
  </si>
  <si>
    <t>17 June, 2010</t>
  </si>
  <si>
    <t>Sampadi National Park</t>
  </si>
  <si>
    <t>LUNDU</t>
  </si>
  <si>
    <t>Limbang Mangrove National Park</t>
  </si>
  <si>
    <t>25 July 2013</t>
  </si>
  <si>
    <t>17 January, 2013</t>
  </si>
  <si>
    <t>Sungai Meluang National Park</t>
  </si>
  <si>
    <t>16 July, 2013</t>
  </si>
  <si>
    <t>Bruit NP (All)</t>
  </si>
  <si>
    <t>MUKAH</t>
  </si>
  <si>
    <t>Bruit National Park</t>
  </si>
  <si>
    <t>30 September, 2013</t>
  </si>
  <si>
    <t xml:space="preserve">Bruit National Park (Ext i)  </t>
  </si>
  <si>
    <t>24 October, 2013</t>
  </si>
  <si>
    <t>Derek Krian National Park</t>
  </si>
  <si>
    <t>6 September, 2013</t>
  </si>
  <si>
    <t>Gunung Lesong NP</t>
  </si>
  <si>
    <t>12 November, 2013</t>
  </si>
  <si>
    <t>Gunung Pueh National Park</t>
  </si>
  <si>
    <t>Bukit Kana National Park</t>
  </si>
  <si>
    <t>13 March, 2015</t>
  </si>
  <si>
    <t>Bakun Islands National Park</t>
  </si>
  <si>
    <t>21 January, 2016</t>
  </si>
  <si>
    <t>25 November, 2015</t>
  </si>
  <si>
    <t>Batu Laga National Park</t>
  </si>
  <si>
    <t>6 November, 2015</t>
  </si>
  <si>
    <t>Bukit Mersing National Park</t>
  </si>
  <si>
    <t>9 June, 2011</t>
  </si>
  <si>
    <t>Kalamuku National Park</t>
  </si>
  <si>
    <t>26 May 2016</t>
  </si>
  <si>
    <t>28 March, 2016</t>
  </si>
  <si>
    <t>Gunung Apeng National Park</t>
  </si>
  <si>
    <t>Kuching</t>
  </si>
  <si>
    <t>22 December, 2016</t>
  </si>
  <si>
    <t>17 November, 2016</t>
  </si>
  <si>
    <t>from FD Website</t>
  </si>
  <si>
    <t>Danau Mujan National Park</t>
  </si>
  <si>
    <t>Bintulu</t>
  </si>
  <si>
    <t>21 September, 2017</t>
  </si>
  <si>
    <t>12 June, 2017</t>
  </si>
  <si>
    <t>Baleh National Park</t>
  </si>
  <si>
    <t>Kapit</t>
  </si>
  <si>
    <t>14 December, 2017</t>
  </si>
  <si>
    <t>8 November, 2017</t>
  </si>
  <si>
    <t>Batu Buli National Park</t>
  </si>
  <si>
    <t>Limbang</t>
  </si>
  <si>
    <t>11 January, 2018</t>
  </si>
  <si>
    <t>18 December, 2017</t>
  </si>
  <si>
    <t>Batu Iran National Park</t>
  </si>
  <si>
    <t>Sabal National Park</t>
  </si>
  <si>
    <t>16 August, 2018</t>
  </si>
  <si>
    <t>23 April, 2018</t>
  </si>
  <si>
    <t>Long Repun National Park</t>
  </si>
  <si>
    <t>Miri</t>
  </si>
  <si>
    <t>6 December, 2018</t>
  </si>
  <si>
    <t>5 November 2018</t>
  </si>
  <si>
    <t>Luconia Shoal National Park</t>
  </si>
  <si>
    <t>17 January, 2019</t>
  </si>
  <si>
    <t>16 October, 2018</t>
  </si>
  <si>
    <t>Dulit Range National Park</t>
  </si>
  <si>
    <t>24 December, 2018</t>
  </si>
  <si>
    <t>Hose Mountain National Park</t>
  </si>
  <si>
    <t>16 January, 2020</t>
  </si>
  <si>
    <t>18 December, 2019</t>
  </si>
  <si>
    <t>Total Area (Ha) :</t>
  </si>
  <si>
    <t>Wind Cave Nature Reserve</t>
  </si>
  <si>
    <t>Nature Reserve</t>
  </si>
  <si>
    <t>Sama jaya (Stutong) Nature Reserve</t>
  </si>
  <si>
    <t>31 January, 2000</t>
  </si>
  <si>
    <t>Semenggoh Nature Reserve</t>
  </si>
  <si>
    <t>Bukit Sembiling Nature Reserve</t>
  </si>
  <si>
    <t>16 May, 2000</t>
  </si>
  <si>
    <t>Bukit Hitam Nature Reserve</t>
  </si>
  <si>
    <t>22 February, 2000</t>
  </si>
  <si>
    <t>Bukit Lima Nature Reserve</t>
  </si>
  <si>
    <t>Fairy Cave Nature Reserve</t>
  </si>
  <si>
    <t>Pulau Tun Ahmad Zaidi Nature Reserve</t>
  </si>
  <si>
    <t>15 May, 2013</t>
  </si>
  <si>
    <t>Piasau Nature Reserve (All)</t>
  </si>
  <si>
    <t>Piasau Nature Reserve</t>
  </si>
  <si>
    <t>2 May, 2014</t>
  </si>
  <si>
    <t>Piasau Nature Reserve (ext 1)</t>
  </si>
  <si>
    <t>11 July, 2017</t>
  </si>
  <si>
    <t>10 October, 2019</t>
  </si>
  <si>
    <t>Tun Ahmad Zaidi Nature Reserve</t>
  </si>
  <si>
    <t>21 August, 2014</t>
  </si>
  <si>
    <t>Pulau Perepat Nature Reserve</t>
  </si>
  <si>
    <t>26 March, 2015</t>
  </si>
  <si>
    <t>Selabat Mudflats Nature Reserve</t>
  </si>
  <si>
    <t>Pulau Seduku Nature Reserve</t>
  </si>
  <si>
    <t>6 August, 2015</t>
  </si>
  <si>
    <t>2 July, 2015</t>
  </si>
  <si>
    <t>Mud Volcano Nature Reserve</t>
  </si>
  <si>
    <t>8 October, 2015</t>
  </si>
  <si>
    <t>4 November, 2014</t>
  </si>
  <si>
    <t>Kejin Tugang Nature Reserve</t>
  </si>
  <si>
    <t>Samunsam WS (All)</t>
  </si>
  <si>
    <t>Wildlife Sanctuary</t>
  </si>
  <si>
    <t>Samunsam Wild Life Sanctuary</t>
  </si>
  <si>
    <t>12 March, 1979</t>
  </si>
  <si>
    <t>Samunsam Wild Life Sanctuary (1st Ext.)</t>
  </si>
  <si>
    <t>14 June, 2000</t>
  </si>
  <si>
    <t>Lanjak Entimau WS (All)</t>
  </si>
  <si>
    <t>SARIKEI,SIBU,KAPIT</t>
  </si>
  <si>
    <t>Lanjak Entimau Wild Life Sanctuary</t>
  </si>
  <si>
    <t>Swk L.N 19</t>
  </si>
  <si>
    <t>*Lanjak Entimau Wildlife Santuary (Ext I)</t>
  </si>
  <si>
    <t>SIBU/KAPIT</t>
  </si>
  <si>
    <t>Pulau Tukong Ara and Banun WS</t>
  </si>
  <si>
    <t>Swk L.N 34</t>
  </si>
  <si>
    <t>Sibuti Wild Life Sanctuary</t>
  </si>
  <si>
    <t>Sungai Jelangai Wild Life Sanctuary</t>
  </si>
  <si>
    <t>19 May, 2016</t>
  </si>
  <si>
    <t>15 February, 2016</t>
  </si>
  <si>
    <t>Grand Total TPA's Area (ha) :</t>
  </si>
  <si>
    <t>HOME</t>
  </si>
  <si>
    <t>Type of TPA</t>
  </si>
  <si>
    <t>Status TPA</t>
  </si>
  <si>
    <t>No of TPA</t>
  </si>
  <si>
    <t>Area Covered (ha)</t>
  </si>
  <si>
    <t>Unmaned</t>
  </si>
  <si>
    <t>Proposed National Park</t>
  </si>
  <si>
    <t>Proposed Nature Reserve</t>
  </si>
  <si>
    <t>Proposed Wildlife Sanctuary</t>
  </si>
  <si>
    <t xml:space="preserve">BINTULU </t>
  </si>
  <si>
    <t>G. TOTAL</t>
  </si>
  <si>
    <t>Manned TPA vs Unmanned TPA vs Proposed TPA</t>
  </si>
  <si>
    <t>Status of TPA</t>
  </si>
  <si>
    <t>Percentage</t>
  </si>
  <si>
    <t>Area (ha)</t>
  </si>
  <si>
    <t>%</t>
  </si>
  <si>
    <t>Area</t>
  </si>
  <si>
    <t>Total No of Manned TPA</t>
  </si>
  <si>
    <t>Total No of Unmaned TPA</t>
  </si>
  <si>
    <t>Total No of Proposed TPA</t>
  </si>
  <si>
    <t>Total Number of TPA</t>
  </si>
  <si>
    <t>Totally Protected Areas (TPAs)</t>
  </si>
  <si>
    <t>Number Of Parks</t>
  </si>
  <si>
    <t>Land Area (Ha)</t>
  </si>
  <si>
    <t>Territorial Water (Ha)</t>
  </si>
  <si>
    <t>Total Area (Ha)</t>
  </si>
  <si>
    <t xml:space="preserve">                             -   </t>
  </si>
  <si>
    <t>Wild Life Sanctuary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</si>
</sst>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409]d\ mmmm\,\ yyyy;@"/>
  </numFmts>
  <fonts count="34">
    <font>
      <sz val="11"/>
      <color theme="1"/>
      <name val="Calibri"/>
      <charset val="134"/>
      <scheme val="minor"/>
    </font>
    <font>
      <u/>
      <sz val="28"/>
      <color theme="10"/>
      <name val="Arial"/>
      <family val="2"/>
    </font>
    <font>
      <b/>
      <sz val="11"/>
      <color theme="1"/>
      <name val="Calibri"/>
      <family val="2"/>
      <scheme val="minor"/>
    </font>
    <font>
      <u/>
      <sz val="26"/>
      <color theme="10"/>
      <name val="Arial"/>
      <family val="2"/>
    </font>
    <font>
      <b/>
      <sz val="9"/>
      <name val="Arial"/>
      <family val="2"/>
    </font>
    <font>
      <sz val="9"/>
      <name val="Arial"/>
      <family val="2"/>
    </font>
    <font>
      <b/>
      <sz val="9"/>
      <color indexed="8"/>
      <name val="Arial"/>
      <family val="2"/>
    </font>
    <font>
      <sz val="10"/>
      <color theme="8"/>
      <name val="Arial"/>
      <family val="2"/>
    </font>
    <font>
      <sz val="9"/>
      <color indexed="8"/>
      <name val="Calibri"/>
      <family val="2"/>
      <scheme val="minor"/>
    </font>
    <font>
      <sz val="9"/>
      <name val="Calibri"/>
      <family val="2"/>
      <scheme val="minor"/>
    </font>
    <font>
      <b/>
      <sz val="10"/>
      <color theme="10"/>
      <name val="Arial"/>
      <family val="2"/>
    </font>
    <font>
      <u/>
      <sz val="10"/>
      <color theme="10"/>
      <name val="Arial"/>
      <family val="2"/>
    </font>
    <font>
      <sz val="9"/>
      <color indexed="8"/>
      <name val="Arial"/>
      <family val="2"/>
    </font>
    <font>
      <b/>
      <sz val="9"/>
      <color theme="1"/>
      <name val="Arial"/>
      <family val="2"/>
    </font>
    <font>
      <b/>
      <sz val="11"/>
      <color theme="1"/>
      <name val="Arial"/>
      <family val="2"/>
    </font>
    <font>
      <sz val="9"/>
      <color theme="1"/>
      <name val="Arial"/>
      <family val="2"/>
    </font>
    <font>
      <sz val="11"/>
      <color theme="1"/>
      <name val="Arial"/>
      <family val="2"/>
    </font>
    <font>
      <sz val="9"/>
      <color indexed="8"/>
      <name val="Calibri"/>
      <family val="2"/>
    </font>
    <font>
      <b/>
      <sz val="9"/>
      <color rgb="FFFF0000"/>
      <name val="Arial"/>
      <family val="2"/>
    </font>
    <font>
      <sz val="9"/>
      <name val="Calibri"/>
      <family val="2"/>
    </font>
    <font>
      <sz val="9"/>
      <color theme="8"/>
      <name val="Arial"/>
      <family val="2"/>
    </font>
    <font>
      <b/>
      <sz val="9"/>
      <name val="Calibri"/>
      <family val="2"/>
    </font>
    <font>
      <b/>
      <sz val="10"/>
      <name val="Arial"/>
      <family val="2"/>
    </font>
    <font>
      <b/>
      <sz val="9"/>
      <color indexed="8"/>
      <name val="Calibri"/>
      <family val="2"/>
    </font>
    <font>
      <b/>
      <sz val="11"/>
      <name val="Arial"/>
      <family val="2"/>
    </font>
    <font>
      <b/>
      <sz val="11"/>
      <color indexed="8"/>
      <name val="Arial"/>
      <family val="2"/>
    </font>
    <font>
      <sz val="28"/>
      <color theme="1"/>
      <name val="Calibri"/>
      <family val="2"/>
      <scheme val="minor"/>
    </font>
    <font>
      <b/>
      <sz val="18"/>
      <color theme="1"/>
      <name val="Calibri"/>
      <family val="2"/>
      <scheme val="minor"/>
    </font>
    <font>
      <sz val="26"/>
      <color theme="1"/>
      <name val="Calibri"/>
      <family val="2"/>
      <scheme val="minor"/>
    </font>
    <font>
      <b/>
      <sz val="16"/>
      <color theme="1"/>
      <name val="Calibri"/>
      <family val="2"/>
      <scheme val="minor"/>
    </font>
    <font>
      <sz val="10"/>
      <name val="Arial"/>
      <family val="2"/>
    </font>
    <font>
      <sz val="9"/>
      <name val="Tahoma"/>
      <family val="2"/>
    </font>
    <font>
      <b/>
      <sz val="9"/>
      <name val="Tahoma"/>
      <family val="2"/>
    </font>
    <font>
      <sz val="11"/>
      <color theme="1"/>
      <name val="Calibri"/>
      <family val="2"/>
      <scheme val="minor"/>
    </font>
  </fonts>
  <fills count="13">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rgb="FF92D050"/>
        <bgColor indexed="26"/>
      </patternFill>
    </fill>
    <fill>
      <patternFill patternType="solid">
        <fgColor rgb="FF92D050"/>
        <bgColor indexed="64"/>
      </patternFill>
    </fill>
    <fill>
      <patternFill patternType="solid">
        <fgColor rgb="FF92D050"/>
        <bgColor indexed="23"/>
      </patternFill>
    </fill>
    <fill>
      <patternFill patternType="solid">
        <fgColor rgb="FF00B050"/>
        <bgColor indexed="64"/>
      </patternFill>
    </fill>
    <fill>
      <patternFill patternType="solid">
        <fgColor rgb="FF00B050"/>
        <bgColor indexed="41"/>
      </patternFill>
    </fill>
    <fill>
      <patternFill patternType="solid">
        <fgColor rgb="FF92D050"/>
        <bgColor indexed="34"/>
      </patternFill>
    </fill>
    <fill>
      <patternFill patternType="solid">
        <fgColor rgb="FFFFC000"/>
        <bgColor indexed="26"/>
      </patternFill>
    </fill>
  </fills>
  <borders count="47">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top style="medium">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thin">
        <color auto="1"/>
      </right>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s>
  <cellStyleXfs count="11">
    <xf numFmtId="0" fontId="0" fillId="0" borderId="0"/>
    <xf numFmtId="0" fontId="11" fillId="0" borderId="0" applyNumberFormat="0" applyFill="0" applyBorder="0" applyAlignment="0" applyProtection="0">
      <alignment vertical="top"/>
      <protection locked="0"/>
    </xf>
    <xf numFmtId="0" fontId="30" fillId="0" borderId="0"/>
    <xf numFmtId="0" fontId="33" fillId="0" borderId="0"/>
    <xf numFmtId="0" fontId="30" fillId="0" borderId="0"/>
    <xf numFmtId="0" fontId="33" fillId="0" borderId="0"/>
    <xf numFmtId="0" fontId="30" fillId="0" borderId="0"/>
    <xf numFmtId="0" fontId="33" fillId="0" borderId="0"/>
    <xf numFmtId="0" fontId="30" fillId="0" borderId="0"/>
    <xf numFmtId="0" fontId="30" fillId="0" borderId="0"/>
    <xf numFmtId="0" fontId="30" fillId="0" borderId="0"/>
  </cellStyleXfs>
  <cellXfs count="290">
    <xf numFmtId="0" fontId="0" fillId="0" borderId="0" xfId="0"/>
    <xf numFmtId="0" fontId="2" fillId="0" borderId="0" xfId="0" applyFont="1"/>
    <xf numFmtId="0" fontId="2" fillId="0" borderId="7" xfId="0" applyFont="1" applyBorder="1" applyAlignment="1">
      <alignment horizontal="center"/>
    </xf>
    <xf numFmtId="0" fontId="2" fillId="0" borderId="7" xfId="0" applyFont="1" applyBorder="1" applyAlignment="1">
      <alignment horizontal="center" vertical="center"/>
    </xf>
    <xf numFmtId="0" fontId="0" fillId="0" borderId="7" xfId="0" applyBorder="1" applyAlignment="1">
      <alignment horizontal="center"/>
    </xf>
    <xf numFmtId="0" fontId="0" fillId="0" borderId="7" xfId="0" applyBorder="1" applyAlignment="1">
      <alignment horizontal="center" vertical="center"/>
    </xf>
    <xf numFmtId="0" fontId="2" fillId="0" borderId="7" xfId="0" applyFont="1" applyBorder="1"/>
    <xf numFmtId="0" fontId="2" fillId="0" borderId="11" xfId="0" applyFont="1" applyBorder="1" applyAlignment="1">
      <alignment horizontal="center"/>
    </xf>
    <xf numFmtId="10" fontId="0" fillId="0" borderId="7" xfId="0" applyNumberFormat="1" applyBorder="1" applyAlignment="1">
      <alignment horizontal="center"/>
    </xf>
    <xf numFmtId="0" fontId="0" fillId="0" borderId="7" xfId="0" applyFont="1" applyBorder="1"/>
    <xf numFmtId="10" fontId="2" fillId="0" borderId="7" xfId="0" applyNumberFormat="1" applyFont="1" applyBorder="1"/>
    <xf numFmtId="0" fontId="0" fillId="0" borderId="7" xfId="0" applyBorder="1"/>
    <xf numFmtId="10" fontId="0" fillId="0" borderId="7" xfId="0" applyNumberFormat="1" applyBorder="1"/>
    <xf numFmtId="0" fontId="2" fillId="0" borderId="7" xfId="0" applyFont="1" applyFill="1" applyBorder="1"/>
    <xf numFmtId="0" fontId="2" fillId="0" borderId="7" xfId="0" applyFont="1" applyFill="1" applyBorder="1" applyAlignment="1">
      <alignment horizontal="center"/>
    </xf>
    <xf numFmtId="0" fontId="0" fillId="3" borderId="0" xfId="0" applyFill="1"/>
    <xf numFmtId="0" fontId="0" fillId="0" borderId="0" xfId="0" applyAlignment="1">
      <alignment horizontal="center" vertical="center"/>
    </xf>
    <xf numFmtId="0" fontId="0" fillId="3" borderId="7" xfId="0" applyFont="1" applyFill="1" applyBorder="1" applyAlignment="1" applyProtection="1">
      <protection locked="0"/>
    </xf>
    <xf numFmtId="0" fontId="16" fillId="3" borderId="7" xfId="0" applyFont="1" applyFill="1" applyBorder="1" applyAlignment="1" applyProtection="1">
      <protection locked="0"/>
    </xf>
    <xf numFmtId="0" fontId="0" fillId="3" borderId="9" xfId="0" applyFont="1" applyFill="1" applyBorder="1" applyAlignment="1" applyProtection="1">
      <protection locked="0"/>
    </xf>
    <xf numFmtId="0" fontId="0" fillId="0" borderId="0" xfId="0" applyFont="1" applyFill="1" applyAlignment="1"/>
    <xf numFmtId="4" fontId="4" fillId="6" borderId="19" xfId="6" applyNumberFormat="1" applyFont="1" applyFill="1" applyBorder="1" applyAlignment="1" applyProtection="1">
      <alignment horizontal="center" vertical="center" wrapText="1"/>
    </xf>
    <xf numFmtId="0" fontId="0" fillId="5" borderId="9" xfId="0" applyFont="1" applyFill="1" applyBorder="1" applyAlignment="1" applyProtection="1">
      <protection locked="0"/>
    </xf>
    <xf numFmtId="4" fontId="4" fillId="6" borderId="7" xfId="6" applyNumberFormat="1" applyFont="1" applyFill="1" applyBorder="1" applyAlignment="1" applyProtection="1">
      <alignment horizontal="center" vertical="center" wrapText="1"/>
    </xf>
    <xf numFmtId="0" fontId="0" fillId="5" borderId="7" xfId="0" applyFont="1" applyFill="1" applyBorder="1" applyAlignment="1" applyProtection="1">
      <protection locked="0"/>
    </xf>
    <xf numFmtId="0" fontId="0" fillId="3" borderId="16" xfId="0" applyFont="1" applyFill="1" applyBorder="1" applyAlignment="1" applyProtection="1">
      <protection locked="0"/>
    </xf>
    <xf numFmtId="4" fontId="24" fillId="7" borderId="7" xfId="6" applyNumberFormat="1" applyFont="1" applyFill="1" applyBorder="1" applyAlignment="1" applyProtection="1">
      <alignment horizontal="center" vertical="center" wrapText="1"/>
    </xf>
    <xf numFmtId="0" fontId="0" fillId="3" borderId="0" xfId="0" applyFont="1" applyFill="1" applyAlignment="1"/>
    <xf numFmtId="4" fontId="0" fillId="0" borderId="7" xfId="0" applyNumberFormat="1" applyBorder="1" applyAlignment="1">
      <alignment horizontal="center"/>
    </xf>
    <xf numFmtId="4" fontId="2" fillId="0" borderId="7" xfId="0" applyNumberFormat="1" applyFont="1" applyBorder="1" applyAlignment="1">
      <alignment horizontal="center"/>
    </xf>
    <xf numFmtId="0" fontId="0" fillId="0" borderId="10" xfId="0" applyBorder="1"/>
    <xf numFmtId="0" fontId="2" fillId="0" borderId="11" xfId="0" applyFont="1" applyBorder="1" applyAlignment="1"/>
    <xf numFmtId="0" fontId="0" fillId="0" borderId="0" xfId="0" applyAlignment="1"/>
    <xf numFmtId="0" fontId="0" fillId="0" borderId="0" xfId="0" applyAlignment="1">
      <alignment horizontal="right"/>
    </xf>
    <xf numFmtId="0" fontId="11" fillId="2" borderId="29" xfId="1" applyFill="1" applyBorder="1" applyAlignment="1" applyProtection="1">
      <alignment horizontal="center" vertical="center"/>
    </xf>
    <xf numFmtId="0" fontId="2" fillId="0" borderId="30" xfId="0" applyFont="1" applyBorder="1"/>
    <xf numFmtId="0" fontId="0" fillId="0" borderId="32" xfId="0" applyBorder="1"/>
    <xf numFmtId="0" fontId="2" fillId="0" borderId="32" xfId="0" applyFont="1" applyBorder="1"/>
    <xf numFmtId="0" fontId="0" fillId="0" borderId="31" xfId="0" applyBorder="1"/>
    <xf numFmtId="0" fontId="0" fillId="0" borderId="26" xfId="0" applyBorder="1" applyAlignment="1" applyProtection="1">
      <alignment horizontal="left"/>
      <protection locked="0"/>
    </xf>
    <xf numFmtId="0" fontId="0" fillId="0" borderId="27" xfId="0" applyBorder="1" applyAlignment="1" applyProtection="1">
      <alignment horizontal="left"/>
      <protection locked="0"/>
    </xf>
    <xf numFmtId="0" fontId="0" fillId="0" borderId="28" xfId="0" applyBorder="1" applyAlignment="1" applyProtection="1">
      <alignment horizontal="left"/>
      <protection locked="0"/>
    </xf>
    <xf numFmtId="0" fontId="2" fillId="0" borderId="7" xfId="0" applyFont="1" applyBorder="1" applyAlignment="1">
      <alignment horizontal="center" vertical="center"/>
    </xf>
    <xf numFmtId="0" fontId="11" fillId="2" borderId="30" xfId="1" applyFill="1" applyBorder="1" applyAlignment="1" applyProtection="1">
      <alignment horizontal="center" vertical="center"/>
    </xf>
    <xf numFmtId="0" fontId="11" fillId="2" borderId="31" xfId="1" applyFill="1" applyBorder="1" applyAlignment="1" applyProtection="1">
      <alignment horizontal="center" vertical="center"/>
    </xf>
    <xf numFmtId="0" fontId="26" fillId="0" borderId="1" xfId="0" applyFont="1" applyBorder="1" applyAlignment="1">
      <alignment horizontal="center"/>
    </xf>
    <xf numFmtId="0" fontId="26" fillId="0" borderId="2" xfId="0" applyFont="1" applyBorder="1" applyAlignment="1">
      <alignment horizontal="center"/>
    </xf>
    <xf numFmtId="0" fontId="26" fillId="0" borderId="4" xfId="0" applyFont="1" applyBorder="1" applyAlignment="1">
      <alignment horizontal="center"/>
    </xf>
    <xf numFmtId="0" fontId="26" fillId="0" borderId="5" xfId="0" applyFont="1" applyBorder="1" applyAlignment="1">
      <alignment horizontal="center"/>
    </xf>
    <xf numFmtId="15" fontId="26" fillId="0" borderId="2" xfId="0" applyNumberFormat="1" applyFont="1" applyBorder="1" applyAlignment="1" applyProtection="1">
      <alignment horizontal="center"/>
      <protection locked="0"/>
    </xf>
    <xf numFmtId="0" fontId="26" fillId="0" borderId="2" xfId="0" applyFont="1" applyBorder="1" applyAlignment="1" applyProtection="1">
      <alignment horizontal="center"/>
      <protection locked="0"/>
    </xf>
    <xf numFmtId="0" fontId="26" fillId="0" borderId="3" xfId="0" applyFont="1" applyBorder="1" applyAlignment="1" applyProtection="1">
      <alignment horizontal="center"/>
      <protection locked="0"/>
    </xf>
    <xf numFmtId="0" fontId="26" fillId="0" borderId="5" xfId="0" applyFont="1" applyBorder="1" applyAlignment="1" applyProtection="1">
      <alignment horizontal="center"/>
      <protection locked="0"/>
    </xf>
    <xf numFmtId="0" fontId="26" fillId="0" borderId="6" xfId="0" applyFont="1" applyBorder="1" applyAlignment="1" applyProtection="1">
      <alignment horizontal="center"/>
      <protection locked="0"/>
    </xf>
    <xf numFmtId="0" fontId="2" fillId="0" borderId="8" xfId="0" applyFont="1" applyBorder="1" applyAlignment="1">
      <alignment horizontal="center" vertical="center"/>
    </xf>
    <xf numFmtId="0" fontId="2" fillId="0" borderId="7" xfId="0" applyFont="1"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2" fillId="0" borderId="9" xfId="0" applyFont="1" applyBorder="1" applyAlignment="1">
      <alignment horizontal="center"/>
    </xf>
    <xf numFmtId="0" fontId="29" fillId="0" borderId="0" xfId="0" applyFont="1" applyAlignment="1">
      <alignment horizontal="left"/>
    </xf>
    <xf numFmtId="10" fontId="28" fillId="0" borderId="0" xfId="0" applyNumberFormat="1" applyFont="1" applyAlignment="1">
      <alignment horizontal="center"/>
    </xf>
    <xf numFmtId="0" fontId="26" fillId="0" borderId="0" xfId="0" applyFont="1" applyAlignment="1">
      <alignment horizontal="center" vertical="center"/>
    </xf>
    <xf numFmtId="0" fontId="27" fillId="0" borderId="0" xfId="0" applyFont="1" applyAlignment="1">
      <alignment horizontal="left"/>
    </xf>
    <xf numFmtId="3" fontId="28" fillId="0" borderId="0" xfId="0" applyNumberFormat="1" applyFont="1" applyAlignment="1">
      <alignment horizontal="center"/>
    </xf>
    <xf numFmtId="4" fontId="28" fillId="0" borderId="0" xfId="0" applyNumberFormat="1" applyFont="1" applyAlignment="1">
      <alignment horizontal="center"/>
    </xf>
    <xf numFmtId="0" fontId="3" fillId="2" borderId="1" xfId="1" applyFont="1" applyFill="1" applyBorder="1" applyAlignment="1" applyProtection="1">
      <alignment horizontal="center"/>
    </xf>
    <xf numFmtId="0" fontId="3" fillId="2" borderId="2" xfId="1" applyFont="1" applyFill="1" applyBorder="1" applyAlignment="1" applyProtection="1">
      <alignment horizontal="center"/>
    </xf>
    <xf numFmtId="0" fontId="3" fillId="2" borderId="3" xfId="1" applyFont="1" applyFill="1" applyBorder="1" applyAlignment="1" applyProtection="1">
      <alignment horizontal="center"/>
    </xf>
    <xf numFmtId="0" fontId="3" fillId="2" borderId="4" xfId="1" applyFont="1" applyFill="1" applyBorder="1" applyAlignment="1" applyProtection="1">
      <alignment horizontal="center"/>
    </xf>
    <xf numFmtId="0" fontId="3" fillId="2" borderId="5" xfId="1" applyFont="1" applyFill="1" applyBorder="1" applyAlignment="1" applyProtection="1">
      <alignment horizontal="center"/>
    </xf>
    <xf numFmtId="0" fontId="3" fillId="2" borderId="6" xfId="1" applyFont="1" applyFill="1" applyBorder="1" applyAlignment="1" applyProtection="1">
      <alignment horizontal="center"/>
    </xf>
    <xf numFmtId="0" fontId="0" fillId="3" borderId="8" xfId="0" applyFont="1" applyFill="1" applyBorder="1" applyAlignment="1" applyProtection="1">
      <alignment horizontal="center"/>
      <protection locked="0"/>
    </xf>
    <xf numFmtId="0" fontId="0" fillId="3" borderId="16" xfId="0" applyFont="1" applyFill="1" applyBorder="1" applyAlignment="1" applyProtection="1">
      <alignment horizontal="center"/>
      <protection locked="0"/>
    </xf>
    <xf numFmtId="0" fontId="0" fillId="3" borderId="9" xfId="0" applyFont="1" applyFill="1" applyBorder="1" applyAlignment="1" applyProtection="1">
      <alignment horizontal="center"/>
      <protection locked="0"/>
    </xf>
    <xf numFmtId="0" fontId="1" fillId="2" borderId="1" xfId="1" applyFont="1" applyFill="1" applyBorder="1" applyAlignment="1" applyProtection="1">
      <alignment horizontal="center"/>
    </xf>
    <xf numFmtId="0" fontId="1" fillId="2" borderId="2" xfId="1" applyFont="1" applyFill="1" applyBorder="1" applyAlignment="1" applyProtection="1">
      <alignment horizontal="center"/>
    </xf>
    <xf numFmtId="0" fontId="1" fillId="2" borderId="3" xfId="1" applyFont="1" applyFill="1" applyBorder="1" applyAlignment="1" applyProtection="1">
      <alignment horizontal="center"/>
    </xf>
    <xf numFmtId="0" fontId="1" fillId="2" borderId="4" xfId="1" applyFont="1" applyFill="1" applyBorder="1" applyAlignment="1" applyProtection="1">
      <alignment horizontal="center"/>
    </xf>
    <xf numFmtId="0" fontId="1" fillId="2" borderId="5" xfId="1" applyFont="1" applyFill="1" applyBorder="1" applyAlignment="1" applyProtection="1">
      <alignment horizontal="center"/>
    </xf>
    <xf numFmtId="0" fontId="1" fillId="2" borderId="6" xfId="1" applyFont="1" applyFill="1" applyBorder="1" applyAlignment="1" applyProtection="1">
      <alignment horizontal="center"/>
    </xf>
    <xf numFmtId="0" fontId="2" fillId="0" borderId="7" xfId="0" applyFont="1" applyBorder="1" applyAlignment="1">
      <alignment horizontal="left"/>
    </xf>
    <xf numFmtId="0" fontId="2" fillId="0" borderId="10" xfId="0" applyFont="1" applyBorder="1" applyAlignment="1">
      <alignment horizontal="center"/>
    </xf>
    <xf numFmtId="0" fontId="2" fillId="0" borderId="11" xfId="0" applyFont="1" applyBorder="1" applyAlignment="1">
      <alignment horizontal="center"/>
    </xf>
    <xf numFmtId="0" fontId="2" fillId="0" borderId="8" xfId="0" applyFont="1" applyBorder="1" applyAlignment="1">
      <alignment horizontal="center"/>
    </xf>
    <xf numFmtId="0" fontId="4" fillId="7" borderId="7" xfId="0" applyFont="1" applyFill="1" applyBorder="1" applyAlignment="1" applyProtection="1">
      <alignment horizontal="center" vertical="center"/>
      <protection locked="0"/>
    </xf>
    <xf numFmtId="0" fontId="4" fillId="7" borderId="7" xfId="0" applyFont="1" applyFill="1" applyBorder="1" applyAlignment="1" applyProtection="1">
      <alignment horizontal="left" vertical="center" wrapText="1"/>
      <protection locked="0"/>
    </xf>
    <xf numFmtId="0" fontId="6" fillId="6" borderId="7" xfId="9" applyFont="1" applyFill="1" applyBorder="1" applyAlignment="1" applyProtection="1">
      <alignment horizontal="center" vertical="center" wrapText="1"/>
      <protection locked="0"/>
    </xf>
    <xf numFmtId="0" fontId="4" fillId="6" borderId="7" xfId="9" applyFont="1" applyFill="1" applyBorder="1" applyAlignment="1" applyProtection="1">
      <alignment horizontal="center" vertical="center" wrapText="1"/>
      <protection locked="0"/>
    </xf>
    <xf numFmtId="0" fontId="0" fillId="7" borderId="7" xfId="0" applyFill="1" applyBorder="1" applyAlignment="1">
      <alignment horizontal="center"/>
    </xf>
    <xf numFmtId="164" fontId="5" fillId="7" borderId="7" xfId="0" applyNumberFormat="1" applyFont="1" applyFill="1" applyBorder="1" applyAlignment="1" applyProtection="1">
      <alignment horizontal="center" vertical="center"/>
      <protection locked="0"/>
    </xf>
    <xf numFmtId="4" fontId="5" fillId="6" borderId="7" xfId="9" applyNumberFormat="1" applyFont="1" applyFill="1" applyBorder="1" applyAlignment="1" applyProtection="1">
      <alignment horizontal="center" vertical="center" wrapText="1"/>
      <protection locked="0"/>
    </xf>
    <xf numFmtId="4" fontId="5" fillId="7" borderId="7" xfId="0" applyNumberFormat="1" applyFont="1" applyFill="1" applyBorder="1" applyAlignment="1" applyProtection="1">
      <alignment horizontal="center" vertical="center"/>
      <protection locked="0"/>
    </xf>
    <xf numFmtId="4" fontId="5" fillId="7" borderId="10" xfId="0" applyNumberFormat="1" applyFont="1" applyFill="1" applyBorder="1" applyAlignment="1" applyProtection="1">
      <alignment horizontal="center" vertical="center"/>
    </xf>
    <xf numFmtId="4" fontId="4" fillId="7" borderId="10" xfId="0" applyNumberFormat="1" applyFont="1" applyFill="1" applyBorder="1" applyAlignment="1" applyProtection="1">
      <alignment horizontal="center" vertical="center"/>
    </xf>
    <xf numFmtId="0" fontId="2" fillId="7" borderId="7" xfId="0" applyFont="1" applyFill="1" applyBorder="1" applyAlignment="1" applyProtection="1">
      <alignment horizontal="center" vertical="center"/>
      <protection locked="0"/>
    </xf>
    <xf numFmtId="0" fontId="4" fillId="7" borderId="7" xfId="0" applyFont="1" applyFill="1" applyBorder="1" applyAlignment="1" applyProtection="1">
      <alignment horizontal="center" vertical="center"/>
      <protection locked="0"/>
    </xf>
    <xf numFmtId="0" fontId="6" fillId="6" borderId="7" xfId="9" applyFont="1" applyFill="1" applyBorder="1" applyAlignment="1" applyProtection="1">
      <alignment horizontal="center" vertical="center" wrapText="1"/>
      <protection locked="0"/>
    </xf>
    <xf numFmtId="0" fontId="4" fillId="6" borderId="7" xfId="9" applyFont="1" applyFill="1" applyBorder="1" applyAlignment="1" applyProtection="1">
      <alignment horizontal="center" vertical="center" wrapText="1"/>
      <protection locked="0"/>
    </xf>
    <xf numFmtId="0" fontId="7" fillId="7" borderId="7" xfId="1" applyFont="1" applyFill="1" applyBorder="1" applyAlignment="1" applyProtection="1">
      <alignment horizontal="center" vertical="center"/>
      <protection locked="0"/>
    </xf>
    <xf numFmtId="4" fontId="4" fillId="7" borderId="8" xfId="0" applyNumberFormat="1" applyFont="1" applyFill="1" applyBorder="1" applyAlignment="1" applyProtection="1">
      <alignment horizontal="center" vertical="center"/>
    </xf>
    <xf numFmtId="0" fontId="2" fillId="7" borderId="8" xfId="0" applyFont="1" applyFill="1" applyBorder="1" applyAlignment="1" applyProtection="1">
      <alignment horizontal="center" vertical="center"/>
      <protection locked="0"/>
    </xf>
    <xf numFmtId="0" fontId="8" fillId="6" borderId="7" xfId="9" applyFont="1" applyFill="1" applyBorder="1" applyAlignment="1" applyProtection="1">
      <alignment horizontal="left" vertical="center" wrapText="1"/>
      <protection locked="0"/>
    </xf>
    <xf numFmtId="164" fontId="5" fillId="6" borderId="7" xfId="10" applyNumberFormat="1" applyFont="1" applyFill="1" applyBorder="1" applyAlignment="1" applyProtection="1">
      <alignment horizontal="center" vertical="center" wrapText="1"/>
      <protection locked="0"/>
    </xf>
    <xf numFmtId="4" fontId="5" fillId="6" borderId="7" xfId="10" applyNumberFormat="1" applyFont="1" applyFill="1" applyBorder="1" applyAlignment="1" applyProtection="1">
      <alignment horizontal="center" vertical="center" wrapText="1"/>
      <protection locked="0"/>
    </xf>
    <xf numFmtId="4" fontId="4" fillId="7" borderId="16" xfId="0" applyNumberFormat="1" applyFont="1" applyFill="1" applyBorder="1" applyAlignment="1" applyProtection="1">
      <alignment horizontal="center" vertical="center"/>
    </xf>
    <xf numFmtId="0" fontId="2" fillId="7" borderId="16" xfId="0" applyFont="1" applyFill="1" applyBorder="1" applyAlignment="1" applyProtection="1">
      <alignment horizontal="center" vertical="center"/>
      <protection locked="0"/>
    </xf>
    <xf numFmtId="0" fontId="9" fillId="8" borderId="7" xfId="2" applyFont="1" applyFill="1" applyBorder="1" applyAlignment="1" applyProtection="1">
      <alignment horizontal="left" vertical="center" wrapText="1"/>
      <protection locked="0"/>
    </xf>
    <xf numFmtId="4" fontId="5" fillId="6" borderId="7" xfId="2" applyNumberFormat="1" applyFont="1" applyFill="1" applyBorder="1" applyAlignment="1" applyProtection="1">
      <alignment horizontal="center" vertical="center" wrapText="1"/>
      <protection locked="0"/>
    </xf>
    <xf numFmtId="4" fontId="4" fillId="7" borderId="9" xfId="0" applyNumberFormat="1" applyFont="1" applyFill="1" applyBorder="1" applyAlignment="1" applyProtection="1">
      <alignment horizontal="center" vertical="center"/>
    </xf>
    <xf numFmtId="0" fontId="2" fillId="7" borderId="9" xfId="0" applyFont="1" applyFill="1" applyBorder="1" applyAlignment="1" applyProtection="1">
      <alignment horizontal="center" vertical="center"/>
      <protection locked="0"/>
    </xf>
    <xf numFmtId="0" fontId="6" fillId="6" borderId="7" xfId="9" applyFont="1" applyFill="1" applyBorder="1" applyAlignment="1" applyProtection="1">
      <alignment horizontal="left" vertical="center" wrapText="1"/>
      <protection locked="0"/>
    </xf>
    <xf numFmtId="0" fontId="4" fillId="6" borderId="10" xfId="9" applyFont="1" applyFill="1" applyBorder="1" applyAlignment="1" applyProtection="1">
      <alignment horizontal="center" vertical="center" wrapText="1"/>
      <protection locked="0"/>
    </xf>
    <xf numFmtId="0" fontId="4" fillId="6" borderId="10" xfId="9" applyFont="1" applyFill="1" applyBorder="1" applyAlignment="1" applyProtection="1">
      <alignment horizontal="center" vertical="center" wrapText="1"/>
      <protection locked="0"/>
    </xf>
    <xf numFmtId="0" fontId="7" fillId="6" borderId="7" xfId="1" applyFont="1" applyFill="1" applyBorder="1" applyAlignment="1" applyProtection="1">
      <alignment horizontal="center" vertical="center" wrapText="1"/>
      <protection locked="0"/>
    </xf>
    <xf numFmtId="4" fontId="4" fillId="7" borderId="8" xfId="0" applyNumberFormat="1" applyFont="1" applyFill="1" applyBorder="1" applyAlignment="1" applyProtection="1">
      <alignment vertical="center"/>
    </xf>
    <xf numFmtId="4" fontId="4" fillId="7" borderId="16" xfId="0" applyNumberFormat="1" applyFont="1" applyFill="1" applyBorder="1" applyAlignment="1" applyProtection="1">
      <alignment vertical="center"/>
    </xf>
    <xf numFmtId="0" fontId="9" fillId="7" borderId="7" xfId="0" applyFont="1" applyFill="1" applyBorder="1" applyAlignment="1" applyProtection="1">
      <alignment horizontal="left" vertical="center"/>
      <protection locked="0"/>
    </xf>
    <xf numFmtId="15" fontId="5" fillId="7" borderId="7" xfId="0" applyNumberFormat="1" applyFont="1" applyFill="1" applyBorder="1" applyAlignment="1" applyProtection="1">
      <alignment horizontal="center" vertical="center"/>
      <protection locked="0"/>
    </xf>
    <xf numFmtId="2" fontId="5" fillId="6" borderId="7" xfId="10" applyNumberFormat="1" applyFont="1" applyFill="1" applyBorder="1" applyAlignment="1" applyProtection="1">
      <alignment horizontal="center" vertical="center" wrapText="1"/>
      <protection locked="0"/>
    </xf>
    <xf numFmtId="4" fontId="5" fillId="6" borderId="10" xfId="9" applyNumberFormat="1" applyFont="1" applyFill="1" applyBorder="1" applyAlignment="1" applyProtection="1">
      <alignment horizontal="center" vertical="center" wrapText="1"/>
    </xf>
    <xf numFmtId="4" fontId="4" fillId="7" borderId="9" xfId="0" applyNumberFormat="1" applyFont="1" applyFill="1" applyBorder="1" applyAlignment="1" applyProtection="1">
      <alignment vertical="center"/>
    </xf>
    <xf numFmtId="4" fontId="4" fillId="7" borderId="9" xfId="0" applyNumberFormat="1" applyFont="1" applyFill="1" applyBorder="1" applyAlignment="1" applyProtection="1">
      <alignment horizontal="center" vertical="center"/>
    </xf>
    <xf numFmtId="0" fontId="4" fillId="7" borderId="8" xfId="0" applyFont="1" applyFill="1" applyBorder="1" applyAlignment="1" applyProtection="1">
      <alignment horizontal="center" vertical="center"/>
      <protection locked="0"/>
    </xf>
    <xf numFmtId="4" fontId="4" fillId="7" borderId="17" xfId="0" applyNumberFormat="1" applyFont="1" applyFill="1" applyBorder="1" applyAlignment="1" applyProtection="1">
      <alignment horizontal="center" vertical="center"/>
    </xf>
    <xf numFmtId="0" fontId="4" fillId="6" borderId="8" xfId="9" applyFont="1" applyFill="1" applyBorder="1" applyAlignment="1" applyProtection="1">
      <alignment horizontal="center" vertical="center" wrapText="1"/>
      <protection locked="0"/>
    </xf>
    <xf numFmtId="0" fontId="4" fillId="6" borderId="17" xfId="9" applyFont="1" applyFill="1" applyBorder="1" applyAlignment="1" applyProtection="1">
      <alignment horizontal="center" vertical="center" wrapText="1"/>
      <protection locked="0"/>
    </xf>
    <xf numFmtId="0" fontId="4" fillId="6" borderId="16" xfId="9" applyFont="1" applyFill="1" applyBorder="1" applyAlignment="1" applyProtection="1">
      <alignment horizontal="center" vertical="center" wrapText="1"/>
      <protection locked="0"/>
    </xf>
    <xf numFmtId="0" fontId="4" fillId="6" borderId="21" xfId="9" applyFont="1" applyFill="1" applyBorder="1" applyAlignment="1" applyProtection="1">
      <alignment horizontal="center" vertical="center" wrapText="1"/>
      <protection locked="0"/>
    </xf>
    <xf numFmtId="0" fontId="4" fillId="6" borderId="9" xfId="9" applyFont="1" applyFill="1" applyBorder="1" applyAlignment="1" applyProtection="1">
      <alignment horizontal="center" vertical="center" wrapText="1"/>
      <protection locked="0"/>
    </xf>
    <xf numFmtId="0" fontId="4" fillId="6" borderId="19" xfId="9" applyFont="1" applyFill="1" applyBorder="1" applyAlignment="1" applyProtection="1">
      <alignment horizontal="center" vertical="center" wrapText="1"/>
      <protection locked="0"/>
    </xf>
    <xf numFmtId="0" fontId="4" fillId="6" borderId="17" xfId="9" applyFont="1" applyFill="1" applyBorder="1" applyAlignment="1" applyProtection="1">
      <alignment horizontal="center" vertical="center" wrapText="1"/>
      <protection locked="0"/>
    </xf>
    <xf numFmtId="0" fontId="4" fillId="7" borderId="8" xfId="0" applyFont="1" applyFill="1" applyBorder="1" applyAlignment="1" applyProtection="1">
      <alignment horizontal="center" vertical="center"/>
      <protection locked="0"/>
    </xf>
    <xf numFmtId="0" fontId="10" fillId="6" borderId="7" xfId="1" applyFont="1" applyFill="1" applyBorder="1" applyAlignment="1" applyProtection="1">
      <alignment horizontal="center" vertical="center" wrapText="1"/>
      <protection locked="0"/>
    </xf>
    <xf numFmtId="164" fontId="4" fillId="6" borderId="7" xfId="10" applyNumberFormat="1" applyFont="1" applyFill="1" applyBorder="1" applyAlignment="1" applyProtection="1">
      <alignment horizontal="center" vertical="center" wrapText="1"/>
      <protection locked="0"/>
    </xf>
    <xf numFmtId="164" fontId="4" fillId="7" borderId="7" xfId="0" applyNumberFormat="1" applyFont="1" applyFill="1" applyBorder="1" applyAlignment="1" applyProtection="1">
      <alignment horizontal="center" vertical="center"/>
      <protection locked="0"/>
    </xf>
    <xf numFmtId="4" fontId="4" fillId="6" borderId="7" xfId="9" applyNumberFormat="1" applyFont="1" applyFill="1" applyBorder="1" applyAlignment="1" applyProtection="1">
      <alignment horizontal="center" vertical="center" wrapText="1"/>
      <protection locked="0"/>
    </xf>
    <xf numFmtId="4" fontId="4" fillId="6" borderId="7" xfId="10" applyNumberFormat="1" applyFont="1" applyFill="1" applyBorder="1" applyAlignment="1" applyProtection="1">
      <alignment horizontal="center" vertical="center" wrapText="1"/>
      <protection locked="0"/>
    </xf>
    <xf numFmtId="0" fontId="4" fillId="7" borderId="16" xfId="0" applyFont="1" applyFill="1" applyBorder="1" applyAlignment="1" applyProtection="1">
      <alignment horizontal="center" vertical="center"/>
      <protection locked="0"/>
    </xf>
    <xf numFmtId="0" fontId="4" fillId="7" borderId="9" xfId="0" applyFont="1" applyFill="1" applyBorder="1" applyAlignment="1" applyProtection="1">
      <alignment horizontal="center" vertical="center"/>
      <protection locked="0"/>
    </xf>
    <xf numFmtId="4" fontId="12" fillId="7" borderId="7" xfId="5" applyNumberFormat="1" applyFont="1" applyFill="1" applyBorder="1" applyAlignment="1" applyProtection="1">
      <alignment horizontal="center" vertical="center" wrapText="1"/>
      <protection locked="0"/>
    </xf>
    <xf numFmtId="0" fontId="6" fillId="6" borderId="8" xfId="9" applyFont="1" applyFill="1" applyBorder="1" applyAlignment="1" applyProtection="1">
      <alignment horizontal="center" vertical="center" wrapText="1"/>
      <protection locked="0"/>
    </xf>
    <xf numFmtId="4" fontId="5" fillId="7" borderId="8" xfId="0" applyNumberFormat="1" applyFont="1" applyFill="1" applyBorder="1" applyAlignment="1" applyProtection="1">
      <alignment vertical="center"/>
    </xf>
    <xf numFmtId="0" fontId="9" fillId="7" borderId="7" xfId="0" applyFont="1" applyFill="1" applyBorder="1" applyAlignment="1" applyProtection="1">
      <alignment horizontal="left" vertical="center" wrapText="1"/>
      <protection locked="0"/>
    </xf>
    <xf numFmtId="0" fontId="6" fillId="6" borderId="16" xfId="9" applyFont="1" applyFill="1" applyBorder="1" applyAlignment="1" applyProtection="1">
      <alignment horizontal="center" vertical="center" wrapText="1"/>
      <protection locked="0"/>
    </xf>
    <xf numFmtId="4" fontId="5" fillId="7" borderId="7" xfId="0" applyNumberFormat="1" applyFont="1" applyFill="1" applyBorder="1" applyAlignment="1" applyProtection="1">
      <alignment horizontal="center" vertical="center"/>
    </xf>
    <xf numFmtId="0" fontId="6" fillId="6" borderId="9" xfId="9" applyFont="1" applyFill="1" applyBorder="1" applyAlignment="1" applyProtection="1">
      <alignment horizontal="center" vertical="center" wrapText="1"/>
      <protection locked="0"/>
    </xf>
    <xf numFmtId="0" fontId="6" fillId="8" borderId="7" xfId="2" applyFont="1" applyFill="1" applyBorder="1" applyAlignment="1" applyProtection="1">
      <alignment horizontal="left" vertical="center" wrapText="1"/>
      <protection locked="0"/>
    </xf>
    <xf numFmtId="0" fontId="4" fillId="6" borderId="7" xfId="2" applyFont="1" applyFill="1" applyBorder="1" applyAlignment="1" applyProtection="1">
      <alignment horizontal="center" vertical="center" wrapText="1"/>
      <protection locked="0"/>
    </xf>
    <xf numFmtId="0" fontId="2" fillId="7" borderId="8" xfId="0" applyFont="1" applyFill="1" applyBorder="1" applyAlignment="1" applyProtection="1">
      <alignment horizontal="center" vertical="center"/>
      <protection locked="0"/>
    </xf>
    <xf numFmtId="0" fontId="4" fillId="9" borderId="12" xfId="0" applyFont="1" applyFill="1" applyBorder="1" applyAlignment="1">
      <alignment horizontal="center" vertical="center"/>
    </xf>
    <xf numFmtId="0" fontId="4" fillId="9" borderId="13" xfId="0" applyFont="1" applyFill="1" applyBorder="1" applyAlignment="1">
      <alignment horizontal="left" vertical="center" wrapText="1"/>
    </xf>
    <xf numFmtId="0" fontId="4" fillId="9" borderId="14" xfId="0" applyFont="1" applyFill="1" applyBorder="1" applyAlignment="1">
      <alignment horizontal="center" vertical="center" wrapText="1"/>
    </xf>
    <xf numFmtId="0" fontId="4" fillId="9" borderId="13" xfId="0" applyFont="1" applyFill="1" applyBorder="1" applyAlignment="1">
      <alignment horizontal="center" vertical="center"/>
    </xf>
    <xf numFmtId="0" fontId="4" fillId="9" borderId="14" xfId="0" applyFont="1" applyFill="1" applyBorder="1" applyAlignment="1">
      <alignment horizontal="center" vertical="center"/>
    </xf>
    <xf numFmtId="0" fontId="4" fillId="9" borderId="13" xfId="0" applyFont="1" applyFill="1" applyBorder="1" applyAlignment="1">
      <alignment horizontal="center" vertical="center" wrapText="1"/>
    </xf>
    <xf numFmtId="4" fontId="4" fillId="10" borderId="13" xfId="8" applyNumberFormat="1" applyFont="1" applyFill="1" applyBorder="1" applyAlignment="1">
      <alignment horizontal="center" vertical="center" wrapText="1"/>
    </xf>
    <xf numFmtId="4" fontId="4" fillId="9" borderId="18" xfId="0" applyNumberFormat="1" applyFont="1" applyFill="1" applyBorder="1" applyAlignment="1">
      <alignment horizontal="center" vertical="center" wrapText="1"/>
    </xf>
    <xf numFmtId="0" fontId="4" fillId="9" borderId="15" xfId="0" applyFont="1" applyFill="1" applyBorder="1" applyAlignment="1">
      <alignment horizontal="center" vertical="center"/>
    </xf>
    <xf numFmtId="0" fontId="4" fillId="9" borderId="7" xfId="0" applyFont="1" applyFill="1" applyBorder="1" applyAlignment="1">
      <alignment horizontal="left" vertical="center" wrapText="1"/>
    </xf>
    <xf numFmtId="0" fontId="4" fillId="9" borderId="16" xfId="0" applyFont="1" applyFill="1" applyBorder="1" applyAlignment="1">
      <alignment horizontal="center" vertical="center" wrapText="1"/>
    </xf>
    <xf numFmtId="0" fontId="4" fillId="9" borderId="7" xfId="0" applyFont="1" applyFill="1" applyBorder="1" applyAlignment="1">
      <alignment horizontal="center" vertical="center"/>
    </xf>
    <xf numFmtId="0" fontId="4" fillId="9" borderId="16" xfId="0" applyFont="1" applyFill="1" applyBorder="1" applyAlignment="1">
      <alignment horizontal="center" vertical="center"/>
    </xf>
    <xf numFmtId="0" fontId="4" fillId="9" borderId="7" xfId="0" applyFont="1" applyFill="1" applyBorder="1" applyAlignment="1">
      <alignment horizontal="center" vertical="center" wrapText="1"/>
    </xf>
    <xf numFmtId="0" fontId="5" fillId="9" borderId="7" xfId="0" applyFont="1" applyFill="1" applyBorder="1" applyAlignment="1">
      <alignment horizontal="center" vertical="center"/>
    </xf>
    <xf numFmtId="4" fontId="4" fillId="10" borderId="7" xfId="8" applyNumberFormat="1" applyFont="1" applyFill="1" applyBorder="1" applyAlignment="1">
      <alignment horizontal="center" vertical="center" wrapText="1"/>
    </xf>
    <xf numFmtId="4" fontId="4" fillId="9" borderId="10" xfId="0" applyNumberFormat="1" applyFont="1" applyFill="1" applyBorder="1" applyAlignment="1">
      <alignment horizontal="center" vertical="center" wrapText="1"/>
    </xf>
    <xf numFmtId="4" fontId="4" fillId="9" borderId="8" xfId="0" applyNumberFormat="1" applyFont="1" applyFill="1" applyBorder="1" applyAlignment="1">
      <alignment horizontal="center" vertical="center" wrapText="1"/>
    </xf>
    <xf numFmtId="0" fontId="6" fillId="11" borderId="7" xfId="2" applyFont="1" applyFill="1" applyBorder="1" applyAlignment="1" applyProtection="1">
      <alignment horizontal="left" vertical="center" wrapText="1"/>
      <protection locked="0"/>
    </xf>
    <xf numFmtId="164" fontId="12" fillId="7" borderId="7" xfId="5" applyNumberFormat="1" applyFont="1" applyFill="1" applyBorder="1" applyAlignment="1" applyProtection="1">
      <alignment horizontal="center" vertical="center" wrapText="1"/>
      <protection locked="0"/>
    </xf>
    <xf numFmtId="0" fontId="4" fillId="8" borderId="7" xfId="2" applyFont="1" applyFill="1" applyBorder="1" applyAlignment="1" applyProtection="1">
      <alignment horizontal="left" vertical="center" wrapText="1"/>
      <protection locked="0"/>
    </xf>
    <xf numFmtId="49" fontId="5" fillId="6" borderId="7" xfId="2" applyNumberFormat="1" applyFont="1" applyFill="1" applyBorder="1" applyAlignment="1" applyProtection="1">
      <alignment horizontal="center" vertical="center" wrapText="1"/>
      <protection locked="0"/>
    </xf>
    <xf numFmtId="49" fontId="5" fillId="7" borderId="7" xfId="0" applyNumberFormat="1" applyFont="1" applyFill="1" applyBorder="1" applyAlignment="1" applyProtection="1">
      <alignment horizontal="center" vertical="center"/>
      <protection locked="0"/>
    </xf>
    <xf numFmtId="0" fontId="4" fillId="7" borderId="7" xfId="0" applyFont="1" applyFill="1" applyBorder="1" applyAlignment="1" applyProtection="1">
      <alignment horizontal="left" vertical="center"/>
      <protection locked="0"/>
    </xf>
    <xf numFmtId="2" fontId="4" fillId="6" borderId="7" xfId="4" applyNumberFormat="1" applyFont="1" applyFill="1" applyBorder="1" applyAlignment="1" applyProtection="1">
      <alignment horizontal="left" vertical="center" wrapText="1"/>
      <protection locked="0"/>
    </xf>
    <xf numFmtId="49" fontId="5" fillId="6" borderId="7" xfId="4" applyNumberFormat="1" applyFont="1" applyFill="1" applyBorder="1" applyAlignment="1" applyProtection="1">
      <alignment horizontal="center" vertical="center" wrapText="1"/>
      <protection locked="0"/>
    </xf>
    <xf numFmtId="49" fontId="5" fillId="6" borderId="8" xfId="4" applyNumberFormat="1" applyFont="1" applyFill="1" applyBorder="1" applyAlignment="1" applyProtection="1">
      <alignment horizontal="center" vertical="center" wrapText="1"/>
      <protection locked="0"/>
    </xf>
    <xf numFmtId="4" fontId="5" fillId="7" borderId="8" xfId="0" applyNumberFormat="1" applyFont="1" applyFill="1" applyBorder="1" applyAlignment="1" applyProtection="1">
      <alignment horizontal="center" vertical="center"/>
      <protection locked="0"/>
    </xf>
    <xf numFmtId="4" fontId="5" fillId="7" borderId="17" xfId="0" applyNumberFormat="1" applyFont="1" applyFill="1" applyBorder="1" applyAlignment="1" applyProtection="1">
      <alignment horizontal="center" vertical="center"/>
    </xf>
    <xf numFmtId="0" fontId="4" fillId="7" borderId="9" xfId="0" applyFont="1" applyFill="1" applyBorder="1" applyAlignment="1" applyProtection="1">
      <alignment horizontal="center" vertical="center"/>
      <protection locked="0"/>
    </xf>
    <xf numFmtId="0" fontId="4" fillId="7" borderId="7" xfId="2" applyFont="1" applyFill="1" applyBorder="1" applyAlignment="1" applyProtection="1">
      <alignment vertical="center" wrapText="1"/>
      <protection locked="0"/>
    </xf>
    <xf numFmtId="4" fontId="5" fillId="6" borderId="7" xfId="6" applyNumberFormat="1" applyFont="1" applyFill="1" applyBorder="1" applyAlignment="1" applyProtection="1">
      <alignment horizontal="center" vertical="center" wrapText="1"/>
    </xf>
    <xf numFmtId="0" fontId="13" fillId="7" borderId="7" xfId="0" applyFont="1" applyFill="1" applyBorder="1" applyAlignment="1" applyProtection="1">
      <protection locked="0"/>
    </xf>
    <xf numFmtId="0" fontId="14" fillId="7" borderId="7" xfId="0" applyFont="1" applyFill="1" applyBorder="1" applyAlignment="1" applyProtection="1">
      <alignment horizontal="center"/>
      <protection locked="0"/>
    </xf>
    <xf numFmtId="0" fontId="15" fillId="7" borderId="7" xfId="0" applyFont="1" applyFill="1" applyBorder="1" applyAlignment="1" applyProtection="1">
      <alignment horizontal="center" vertical="center"/>
      <protection locked="0"/>
    </xf>
    <xf numFmtId="0" fontId="15" fillId="7" borderId="7" xfId="0" applyFont="1" applyFill="1" applyBorder="1" applyAlignment="1" applyProtection="1">
      <alignment horizontal="center"/>
      <protection locked="0"/>
    </xf>
    <xf numFmtId="2" fontId="17" fillId="7" borderId="7" xfId="7" applyNumberFormat="1" applyFont="1" applyFill="1" applyBorder="1" applyAlignment="1" applyProtection="1">
      <alignment horizontal="center" vertical="center"/>
      <protection locked="0"/>
    </xf>
    <xf numFmtId="0" fontId="13" fillId="6" borderId="7" xfId="9" applyFont="1" applyFill="1" applyBorder="1" applyAlignment="1" applyProtection="1">
      <alignment horizontal="center" vertical="center" wrapText="1"/>
      <protection locked="0"/>
    </xf>
    <xf numFmtId="2" fontId="4" fillId="7" borderId="7" xfId="4" applyNumberFormat="1" applyFont="1" applyFill="1" applyBorder="1" applyAlignment="1" applyProtection="1">
      <alignment horizontal="left" vertical="center" wrapText="1"/>
      <protection locked="0"/>
    </xf>
    <xf numFmtId="2" fontId="4" fillId="6" borderId="7" xfId="4" applyNumberFormat="1" applyFont="1" applyFill="1" applyBorder="1" applyAlignment="1" applyProtection="1">
      <alignment horizontal="center" vertical="center" wrapText="1"/>
      <protection locked="0"/>
    </xf>
    <xf numFmtId="0" fontId="4" fillId="7" borderId="9" xfId="2" applyFont="1" applyFill="1" applyBorder="1" applyAlignment="1" applyProtection="1">
      <alignment vertical="center" wrapText="1"/>
      <protection locked="0"/>
    </xf>
    <xf numFmtId="0" fontId="2" fillId="7" borderId="7" xfId="0" applyFont="1" applyFill="1" applyBorder="1" applyAlignment="1">
      <alignment horizontal="center" vertical="center"/>
    </xf>
    <xf numFmtId="49" fontId="5" fillId="6" borderId="9" xfId="4" applyNumberFormat="1" applyFont="1" applyFill="1" applyBorder="1" applyAlignment="1" applyProtection="1">
      <alignment horizontal="center" vertical="center" wrapText="1"/>
      <protection locked="0"/>
    </xf>
    <xf numFmtId="4" fontId="5" fillId="7" borderId="9" xfId="0" applyNumberFormat="1" applyFont="1" applyFill="1" applyBorder="1" applyAlignment="1" applyProtection="1">
      <alignment horizontal="center" vertical="center"/>
      <protection locked="0"/>
    </xf>
    <xf numFmtId="2" fontId="17" fillId="7" borderId="9" xfId="7" applyNumberFormat="1" applyFont="1" applyFill="1" applyBorder="1" applyAlignment="1" applyProtection="1">
      <alignment horizontal="center" vertical="center"/>
      <protection locked="0"/>
    </xf>
    <xf numFmtId="4" fontId="5" fillId="6" borderId="9" xfId="6" applyNumberFormat="1" applyFont="1" applyFill="1" applyBorder="1" applyAlignment="1" applyProtection="1">
      <alignment horizontal="center" vertical="center" wrapText="1"/>
    </xf>
    <xf numFmtId="0" fontId="2" fillId="7" borderId="9" xfId="0" applyFont="1" applyFill="1" applyBorder="1" applyAlignment="1" applyProtection="1">
      <alignment horizontal="center" vertical="center"/>
      <protection locked="0"/>
    </xf>
    <xf numFmtId="0" fontId="6" fillId="6" borderId="9" xfId="9" applyFont="1" applyFill="1" applyBorder="1" applyAlignment="1" applyProtection="1">
      <alignment horizontal="center" vertical="center" wrapText="1"/>
      <protection locked="0"/>
    </xf>
    <xf numFmtId="4" fontId="4" fillId="6" borderId="9" xfId="6" applyNumberFormat="1" applyFont="1" applyFill="1" applyBorder="1" applyAlignment="1" applyProtection="1">
      <alignment horizontal="center" vertical="center" wrapText="1"/>
    </xf>
    <xf numFmtId="49" fontId="15" fillId="6" borderId="7" xfId="4" applyNumberFormat="1" applyFont="1" applyFill="1" applyBorder="1" applyAlignment="1" applyProtection="1">
      <alignment horizontal="center" vertical="center" wrapText="1"/>
      <protection locked="0"/>
    </xf>
    <xf numFmtId="0" fontId="6" fillId="6" borderId="10" xfId="9" applyFont="1" applyFill="1" applyBorder="1" applyAlignment="1" applyProtection="1">
      <alignment horizontal="center" vertical="center" wrapText="1"/>
      <protection locked="0"/>
    </xf>
    <xf numFmtId="0" fontId="18" fillId="7" borderId="9" xfId="0" applyFont="1" applyFill="1" applyBorder="1" applyAlignment="1" applyProtection="1">
      <alignment horizontal="center" vertical="center"/>
      <protection locked="0"/>
    </xf>
    <xf numFmtId="0" fontId="19" fillId="7" borderId="9" xfId="2" applyFont="1" applyFill="1" applyBorder="1" applyAlignment="1" applyProtection="1">
      <alignment vertical="center" wrapText="1"/>
      <protection locked="0"/>
    </xf>
    <xf numFmtId="0" fontId="12" fillId="6" borderId="9" xfId="9" applyFont="1" applyFill="1" applyBorder="1" applyAlignment="1" applyProtection="1">
      <alignment horizontal="center" vertical="center" wrapText="1"/>
      <protection locked="0"/>
    </xf>
    <xf numFmtId="0" fontId="5" fillId="7" borderId="9" xfId="0" applyFont="1" applyFill="1" applyBorder="1" applyAlignment="1" applyProtection="1">
      <alignment horizontal="center" vertical="center"/>
      <protection locked="0"/>
    </xf>
    <xf numFmtId="0" fontId="4" fillId="6" borderId="21" xfId="9" applyFont="1" applyFill="1" applyBorder="1" applyAlignment="1" applyProtection="1">
      <alignment horizontal="center" vertical="center" wrapText="1"/>
      <protection locked="0"/>
    </xf>
    <xf numFmtId="1" fontId="20" fillId="6" borderId="7" xfId="4" applyNumberFormat="1" applyFont="1" applyFill="1" applyBorder="1" applyAlignment="1" applyProtection="1">
      <alignment horizontal="center" vertical="center" wrapText="1"/>
      <protection locked="0"/>
    </xf>
    <xf numFmtId="49" fontId="4" fillId="6" borderId="19" xfId="4" applyNumberFormat="1" applyFont="1" applyFill="1" applyBorder="1" applyAlignment="1" applyProtection="1">
      <alignment horizontal="center" vertical="center" wrapText="1"/>
      <protection locked="0"/>
    </xf>
    <xf numFmtId="49" fontId="4" fillId="6" borderId="20" xfId="4" applyNumberFormat="1" applyFont="1" applyFill="1" applyBorder="1" applyAlignment="1" applyProtection="1">
      <alignment horizontal="center" vertical="center" wrapText="1"/>
      <protection locked="0"/>
    </xf>
    <xf numFmtId="4" fontId="4" fillId="7" borderId="9" xfId="0" applyNumberFormat="1" applyFont="1" applyFill="1" applyBorder="1" applyAlignment="1" applyProtection="1">
      <alignment horizontal="center" vertical="center"/>
      <protection locked="0"/>
    </xf>
    <xf numFmtId="2" fontId="6" fillId="7" borderId="9" xfId="7" applyNumberFormat="1" applyFont="1" applyFill="1" applyBorder="1" applyAlignment="1" applyProtection="1">
      <alignment horizontal="center" vertical="center"/>
      <protection locked="0"/>
    </xf>
    <xf numFmtId="2" fontId="4" fillId="6" borderId="9" xfId="4" applyNumberFormat="1" applyFont="1" applyFill="1" applyBorder="1" applyAlignment="1" applyProtection="1">
      <alignment vertical="center" wrapText="1"/>
      <protection locked="0"/>
    </xf>
    <xf numFmtId="164" fontId="5" fillId="6" borderId="9" xfId="4" applyNumberFormat="1" applyFont="1" applyFill="1" applyBorder="1" applyAlignment="1" applyProtection="1">
      <alignment horizontal="center" vertical="center" wrapText="1"/>
      <protection locked="0"/>
    </xf>
    <xf numFmtId="164" fontId="5" fillId="7" borderId="9" xfId="0" applyNumberFormat="1" applyFont="1" applyFill="1" applyBorder="1" applyAlignment="1" applyProtection="1">
      <alignment horizontal="center" vertical="center"/>
      <protection locked="0"/>
    </xf>
    <xf numFmtId="4" fontId="5" fillId="6" borderId="9" xfId="4" applyNumberFormat="1" applyFont="1" applyFill="1" applyBorder="1" applyAlignment="1" applyProtection="1">
      <alignment horizontal="center" vertical="center" wrapText="1"/>
      <protection locked="0"/>
    </xf>
    <xf numFmtId="4" fontId="5" fillId="6" borderId="9" xfId="4" applyNumberFormat="1" applyFont="1" applyFill="1" applyBorder="1" applyAlignment="1" applyProtection="1">
      <alignment horizontal="center" vertical="center" wrapText="1"/>
    </xf>
    <xf numFmtId="4" fontId="4" fillId="7" borderId="19" xfId="0" applyNumberFormat="1" applyFont="1" applyFill="1" applyBorder="1" applyAlignment="1" applyProtection="1">
      <alignment horizontal="center" vertical="center"/>
    </xf>
    <xf numFmtId="2" fontId="4" fillId="6" borderId="7" xfId="4" applyNumberFormat="1" applyFont="1" applyFill="1" applyBorder="1" applyAlignment="1" applyProtection="1">
      <alignment vertical="center" wrapText="1"/>
      <protection locked="0"/>
    </xf>
    <xf numFmtId="164" fontId="5" fillId="6" borderId="7" xfId="4" applyNumberFormat="1" applyFont="1" applyFill="1" applyBorder="1" applyAlignment="1" applyProtection="1">
      <alignment horizontal="center" vertical="center" wrapText="1"/>
      <protection locked="0"/>
    </xf>
    <xf numFmtId="4" fontId="5" fillId="6" borderId="7" xfId="4" applyNumberFormat="1" applyFont="1" applyFill="1" applyBorder="1" applyAlignment="1" applyProtection="1">
      <alignment horizontal="center" vertical="center" wrapText="1"/>
      <protection locked="0"/>
    </xf>
    <xf numFmtId="4" fontId="5" fillId="6" borderId="7" xfId="4" applyNumberFormat="1" applyFont="1" applyFill="1" applyBorder="1" applyAlignment="1" applyProtection="1">
      <alignment horizontal="center" vertical="center" wrapText="1"/>
    </xf>
    <xf numFmtId="2" fontId="5" fillId="6" borderId="7" xfId="4" applyNumberFormat="1" applyFont="1" applyFill="1" applyBorder="1" applyAlignment="1" applyProtection="1">
      <alignment horizontal="center" vertical="center" wrapText="1"/>
      <protection locked="0"/>
    </xf>
    <xf numFmtId="0" fontId="4" fillId="7" borderId="22" xfId="0" applyFont="1" applyFill="1" applyBorder="1" applyAlignment="1" applyProtection="1">
      <alignment horizontal="center" vertical="center"/>
      <protection locked="0"/>
    </xf>
    <xf numFmtId="0" fontId="4" fillId="7" borderId="23" xfId="0" applyFont="1" applyFill="1" applyBorder="1" applyAlignment="1" applyProtection="1">
      <alignment horizontal="center" vertical="center"/>
      <protection locked="0"/>
    </xf>
    <xf numFmtId="0" fontId="4" fillId="7" borderId="20" xfId="0" applyFont="1" applyFill="1" applyBorder="1" applyAlignment="1" applyProtection="1">
      <alignment horizontal="center" vertical="center"/>
      <protection locked="0"/>
    </xf>
    <xf numFmtId="2" fontId="9" fillId="6" borderId="7" xfId="4" applyNumberFormat="1" applyFont="1" applyFill="1" applyBorder="1" applyAlignment="1" applyProtection="1">
      <alignment vertical="center" wrapText="1"/>
      <protection locked="0"/>
    </xf>
    <xf numFmtId="0" fontId="4" fillId="7" borderId="15" xfId="0" applyFont="1" applyFill="1" applyBorder="1" applyAlignment="1" applyProtection="1">
      <alignment horizontal="center" vertical="center"/>
      <protection locked="0"/>
    </xf>
    <xf numFmtId="2" fontId="4" fillId="6" borderId="11" xfId="4" applyNumberFormat="1" applyFont="1" applyFill="1" applyBorder="1" applyAlignment="1" applyProtection="1">
      <alignment vertical="center" wrapText="1"/>
      <protection locked="0"/>
    </xf>
    <xf numFmtId="2" fontId="4" fillId="6" borderId="24" xfId="4" applyNumberFormat="1" applyFont="1" applyFill="1" applyBorder="1" applyAlignment="1" applyProtection="1">
      <alignment vertical="center" wrapText="1"/>
      <protection locked="0"/>
    </xf>
    <xf numFmtId="0" fontId="4" fillId="7" borderId="16" xfId="0" applyFont="1" applyFill="1" applyBorder="1" applyAlignment="1" applyProtection="1">
      <alignment horizontal="center" vertical="center"/>
      <protection locked="0"/>
    </xf>
    <xf numFmtId="0" fontId="12" fillId="6" borderId="7" xfId="9" applyFont="1" applyFill="1" applyBorder="1" applyAlignment="1" applyProtection="1">
      <alignment horizontal="center" vertical="center" wrapText="1"/>
      <protection locked="0"/>
    </xf>
    <xf numFmtId="4" fontId="4" fillId="6" borderId="16" xfId="6" applyNumberFormat="1" applyFont="1" applyFill="1" applyBorder="1" applyAlignment="1" applyProtection="1">
      <alignment horizontal="center" vertical="center" wrapText="1"/>
    </xf>
    <xf numFmtId="0" fontId="2" fillId="7" borderId="16" xfId="0" applyFont="1" applyFill="1" applyBorder="1" applyAlignment="1" applyProtection="1">
      <alignment horizontal="center" vertical="center"/>
      <protection locked="0"/>
    </xf>
    <xf numFmtId="15" fontId="5" fillId="7" borderId="9" xfId="0" applyNumberFormat="1" applyFont="1" applyFill="1" applyBorder="1" applyAlignment="1" applyProtection="1">
      <alignment horizontal="center" vertical="center"/>
      <protection locked="0"/>
    </xf>
    <xf numFmtId="4" fontId="4" fillId="7" borderId="16" xfId="0" applyNumberFormat="1" applyFont="1" applyFill="1" applyBorder="1" applyAlignment="1" applyProtection="1">
      <alignment horizontal="center" vertical="center"/>
    </xf>
    <xf numFmtId="0" fontId="19" fillId="7" borderId="7" xfId="2" applyFont="1" applyFill="1" applyBorder="1" applyAlignment="1" applyProtection="1">
      <alignment vertical="center" wrapText="1"/>
      <protection locked="0"/>
    </xf>
    <xf numFmtId="164" fontId="5" fillId="6" borderId="7" xfId="6" applyNumberFormat="1" applyFont="1" applyFill="1" applyBorder="1" applyAlignment="1" applyProtection="1">
      <alignment horizontal="center" vertical="center" wrapText="1"/>
      <protection locked="0"/>
    </xf>
    <xf numFmtId="4" fontId="5" fillId="6" borderId="7" xfId="6" applyNumberFormat="1" applyFont="1" applyFill="1" applyBorder="1" applyAlignment="1" applyProtection="1">
      <alignment horizontal="center" vertical="center" wrapText="1"/>
      <protection locked="0"/>
    </xf>
    <xf numFmtId="0" fontId="5" fillId="7" borderId="7" xfId="0" applyFont="1" applyFill="1" applyBorder="1" applyAlignment="1" applyProtection="1">
      <alignment horizontal="center" vertical="center"/>
      <protection locked="0"/>
    </xf>
    <xf numFmtId="2" fontId="17" fillId="7" borderId="7" xfId="7" applyNumberFormat="1" applyFont="1" applyFill="1" applyBorder="1" applyAlignment="1" applyProtection="1">
      <alignment horizontal="center" vertical="center"/>
    </xf>
    <xf numFmtId="0" fontId="21" fillId="7" borderId="7" xfId="2" applyFont="1" applyFill="1" applyBorder="1" applyAlignment="1" applyProtection="1">
      <alignment vertical="center" wrapText="1"/>
      <protection locked="0"/>
    </xf>
    <xf numFmtId="0" fontId="11" fillId="7" borderId="7" xfId="1" applyFont="1" applyFill="1" applyBorder="1" applyAlignment="1" applyProtection="1">
      <alignment horizontal="center" vertical="center"/>
      <protection locked="0"/>
    </xf>
    <xf numFmtId="15" fontId="22" fillId="7" borderId="10" xfId="0" applyNumberFormat="1" applyFont="1" applyFill="1" applyBorder="1" applyAlignment="1" applyProtection="1">
      <alignment horizontal="center" vertical="center"/>
      <protection locked="0"/>
    </xf>
    <xf numFmtId="15" fontId="22" fillId="7" borderId="11" xfId="0" applyNumberFormat="1" applyFont="1" applyFill="1" applyBorder="1" applyAlignment="1" applyProtection="1">
      <alignment horizontal="center" vertical="center"/>
      <protection locked="0"/>
    </xf>
    <xf numFmtId="4" fontId="4" fillId="6" borderId="7" xfId="6" applyNumberFormat="1" applyFont="1" applyFill="1" applyBorder="1" applyAlignment="1" applyProtection="1">
      <alignment horizontal="center" vertical="center" wrapText="1"/>
      <protection locked="0"/>
    </xf>
    <xf numFmtId="2" fontId="23" fillId="7" borderId="7" xfId="7" applyNumberFormat="1" applyFont="1" applyFill="1" applyBorder="1" applyAlignment="1" applyProtection="1">
      <alignment horizontal="center" vertical="center"/>
      <protection locked="0"/>
    </xf>
    <xf numFmtId="15" fontId="22" fillId="7" borderId="7" xfId="0" applyNumberFormat="1" applyFont="1" applyFill="1" applyBorder="1" applyAlignment="1" applyProtection="1">
      <alignment horizontal="center" vertical="center"/>
      <protection locked="0"/>
    </xf>
    <xf numFmtId="0" fontId="4" fillId="7" borderId="17" xfId="0" applyFont="1" applyFill="1" applyBorder="1" applyAlignment="1" applyProtection="1">
      <alignment horizontal="center" vertical="center"/>
      <protection locked="0"/>
    </xf>
    <xf numFmtId="0" fontId="4" fillId="7" borderId="25" xfId="0" applyFont="1" applyFill="1" applyBorder="1" applyAlignment="1" applyProtection="1">
      <alignment horizontal="center" vertical="center"/>
      <protection locked="0"/>
    </xf>
    <xf numFmtId="15" fontId="22" fillId="7" borderId="7" xfId="0" applyNumberFormat="1" applyFont="1" applyFill="1" applyBorder="1" applyAlignment="1" applyProtection="1">
      <alignment horizontal="center" vertical="center"/>
      <protection locked="0"/>
    </xf>
    <xf numFmtId="4" fontId="24" fillId="7" borderId="7" xfId="6" applyNumberFormat="1" applyFont="1" applyFill="1" applyBorder="1" applyAlignment="1" applyProtection="1">
      <alignment horizontal="center" vertical="center" wrapText="1"/>
      <protection locked="0"/>
    </xf>
    <xf numFmtId="2" fontId="25" fillId="7" borderId="7" xfId="7" applyNumberFormat="1" applyFont="1" applyFill="1" applyBorder="1" applyAlignment="1" applyProtection="1">
      <alignment horizontal="center" vertical="center"/>
      <protection locked="0"/>
    </xf>
    <xf numFmtId="0" fontId="2" fillId="4" borderId="11" xfId="0" applyFont="1" applyFill="1" applyBorder="1" applyAlignment="1">
      <alignment horizontal="center" vertical="center"/>
    </xf>
    <xf numFmtId="0" fontId="4" fillId="7" borderId="9" xfId="0" applyFont="1" applyFill="1" applyBorder="1" applyAlignment="1" applyProtection="1">
      <alignment horizontal="left" vertical="center" wrapText="1"/>
      <protection locked="0"/>
    </xf>
    <xf numFmtId="0" fontId="4" fillId="6" borderId="9" xfId="9" applyFont="1" applyFill="1" applyBorder="1" applyAlignment="1" applyProtection="1">
      <alignment horizontal="center" vertical="center" wrapText="1"/>
      <protection locked="0"/>
    </xf>
    <xf numFmtId="0" fontId="0" fillId="7" borderId="9" xfId="0" applyFill="1" applyBorder="1" applyAlignment="1">
      <alignment horizontal="center"/>
    </xf>
    <xf numFmtId="4" fontId="5" fillId="6" borderId="9" xfId="9" applyNumberFormat="1" applyFont="1" applyFill="1" applyBorder="1" applyAlignment="1" applyProtection="1">
      <alignment horizontal="center" vertical="center" wrapText="1"/>
      <protection locked="0"/>
    </xf>
    <xf numFmtId="4" fontId="5" fillId="7" borderId="19" xfId="0" applyNumberFormat="1" applyFont="1" applyFill="1" applyBorder="1" applyAlignment="1" applyProtection="1">
      <alignment horizontal="center" vertical="center"/>
    </xf>
    <xf numFmtId="4" fontId="4" fillId="9" borderId="33" xfId="0" applyNumberFormat="1" applyFont="1" applyFill="1" applyBorder="1" applyAlignment="1">
      <alignment horizontal="center" vertical="center" wrapText="1"/>
    </xf>
    <xf numFmtId="4" fontId="4" fillId="9" borderId="34" xfId="0" applyNumberFormat="1" applyFont="1" applyFill="1" applyBorder="1" applyAlignment="1">
      <alignment horizontal="center" vertical="center" wrapText="1"/>
    </xf>
    <xf numFmtId="0" fontId="2" fillId="9" borderId="35" xfId="0" applyFont="1" applyFill="1" applyBorder="1" applyAlignment="1">
      <alignment horizontal="center" vertical="center"/>
    </xf>
    <xf numFmtId="0" fontId="2" fillId="9" borderId="36" xfId="0" applyFont="1" applyFill="1" applyBorder="1" applyAlignment="1">
      <alignment horizontal="center" vertical="center"/>
    </xf>
    <xf numFmtId="0" fontId="4" fillId="9" borderId="37" xfId="0" applyFont="1" applyFill="1" applyBorder="1" applyAlignment="1">
      <alignment horizontal="center" vertical="center"/>
    </xf>
    <xf numFmtId="0" fontId="4" fillId="9" borderId="38" xfId="0" applyFont="1" applyFill="1" applyBorder="1" applyAlignment="1">
      <alignment horizontal="left" vertical="center" wrapText="1"/>
    </xf>
    <xf numFmtId="0" fontId="4" fillId="9" borderId="39" xfId="0" applyFont="1" applyFill="1" applyBorder="1" applyAlignment="1">
      <alignment horizontal="center" vertical="center" wrapText="1"/>
    </xf>
    <xf numFmtId="0" fontId="4" fillId="9" borderId="38" xfId="0" applyFont="1" applyFill="1" applyBorder="1" applyAlignment="1">
      <alignment horizontal="center" vertical="center"/>
    </xf>
    <xf numFmtId="0" fontId="4" fillId="9" borderId="39" xfId="0" applyFont="1" applyFill="1" applyBorder="1" applyAlignment="1">
      <alignment horizontal="center" vertical="center"/>
    </xf>
    <xf numFmtId="0" fontId="4" fillId="9" borderId="38" xfId="0" applyFont="1" applyFill="1" applyBorder="1" applyAlignment="1">
      <alignment horizontal="center" vertical="center" wrapText="1"/>
    </xf>
    <xf numFmtId="0" fontId="5" fillId="9" borderId="38" xfId="0" applyFont="1" applyFill="1" applyBorder="1" applyAlignment="1">
      <alignment horizontal="center" vertical="center"/>
    </xf>
    <xf numFmtId="4" fontId="4" fillId="10" borderId="38" xfId="8" applyNumberFormat="1" applyFont="1" applyFill="1" applyBorder="1" applyAlignment="1">
      <alignment horizontal="center" vertical="center" wrapText="1"/>
    </xf>
    <xf numFmtId="4" fontId="4" fillId="9" borderId="40" xfId="0" applyNumberFormat="1" applyFont="1" applyFill="1" applyBorder="1" applyAlignment="1">
      <alignment horizontal="center" vertical="center" wrapText="1"/>
    </xf>
    <xf numFmtId="4" fontId="4" fillId="9" borderId="39" xfId="0" applyNumberFormat="1" applyFont="1" applyFill="1" applyBorder="1" applyAlignment="1">
      <alignment horizontal="center" vertical="center" wrapText="1"/>
    </xf>
    <xf numFmtId="0" fontId="2" fillId="9" borderId="41" xfId="0" applyFont="1" applyFill="1" applyBorder="1" applyAlignment="1">
      <alignment horizontal="center" vertical="center"/>
    </xf>
    <xf numFmtId="0" fontId="22" fillId="9" borderId="44" xfId="0" applyFont="1" applyFill="1" applyBorder="1" applyAlignment="1">
      <alignment horizontal="center" vertical="center" wrapText="1"/>
    </xf>
    <xf numFmtId="0" fontId="22" fillId="9" borderId="45" xfId="0" applyFont="1" applyFill="1" applyBorder="1" applyAlignment="1">
      <alignment horizontal="center" vertical="center" wrapText="1"/>
    </xf>
    <xf numFmtId="0" fontId="22" fillId="9" borderId="46" xfId="0" applyFont="1" applyFill="1" applyBorder="1" applyAlignment="1">
      <alignment horizontal="center" vertical="center" wrapText="1"/>
    </xf>
    <xf numFmtId="3" fontId="22" fillId="6" borderId="42" xfId="6" applyNumberFormat="1" applyFont="1" applyFill="1" applyBorder="1" applyAlignment="1" applyProtection="1">
      <alignment horizontal="center" vertical="center" wrapText="1"/>
    </xf>
    <xf numFmtId="4" fontId="22" fillId="6" borderId="9" xfId="6" applyNumberFormat="1" applyFont="1" applyFill="1" applyBorder="1" applyAlignment="1" applyProtection="1">
      <alignment horizontal="left" vertical="center" wrapText="1"/>
    </xf>
    <xf numFmtId="3" fontId="22" fillId="6" borderId="9" xfId="6" applyNumberFormat="1" applyFont="1" applyFill="1" applyBorder="1" applyAlignment="1" applyProtection="1">
      <alignment horizontal="center" vertical="center" wrapText="1"/>
    </xf>
    <xf numFmtId="3" fontId="22" fillId="6" borderId="9" xfId="6" applyNumberFormat="1" applyFont="1" applyFill="1" applyBorder="1" applyAlignment="1" applyProtection="1">
      <alignment vertical="center" wrapText="1"/>
    </xf>
    <xf numFmtId="3" fontId="22" fillId="6" borderId="43" xfId="6" applyNumberFormat="1" applyFont="1" applyFill="1" applyBorder="1" applyAlignment="1" applyProtection="1">
      <alignment vertical="center" wrapText="1"/>
    </xf>
    <xf numFmtId="3" fontId="22" fillId="6" borderId="15" xfId="6" applyNumberFormat="1" applyFont="1" applyFill="1" applyBorder="1" applyAlignment="1" applyProtection="1">
      <alignment horizontal="center" vertical="center" wrapText="1"/>
    </xf>
    <xf numFmtId="4" fontId="22" fillId="6" borderId="7" xfId="6" applyNumberFormat="1" applyFont="1" applyFill="1" applyBorder="1" applyAlignment="1" applyProtection="1">
      <alignment horizontal="left" vertical="center" wrapText="1"/>
    </xf>
    <xf numFmtId="3" fontId="22" fillId="6" borderId="7" xfId="6" applyNumberFormat="1" applyFont="1" applyFill="1" applyBorder="1" applyAlignment="1" applyProtection="1">
      <alignment horizontal="center" vertical="center" wrapText="1"/>
    </xf>
    <xf numFmtId="3" fontId="22" fillId="6" borderId="7" xfId="6" applyNumberFormat="1" applyFont="1" applyFill="1" applyBorder="1" applyAlignment="1" applyProtection="1">
      <alignment vertical="center" wrapText="1"/>
    </xf>
    <xf numFmtId="3" fontId="22" fillId="6" borderId="36" xfId="6" applyNumberFormat="1" applyFont="1" applyFill="1" applyBorder="1" applyAlignment="1" applyProtection="1">
      <alignment vertical="center" wrapText="1"/>
    </xf>
    <xf numFmtId="3" fontId="22" fillId="12" borderId="37" xfId="6" applyNumberFormat="1" applyFont="1" applyFill="1" applyBorder="1" applyAlignment="1" applyProtection="1">
      <alignment horizontal="center" vertical="center" wrapText="1"/>
    </xf>
    <xf numFmtId="4" fontId="22" fillId="12" borderId="38" xfId="6" applyNumberFormat="1" applyFont="1" applyFill="1" applyBorder="1" applyAlignment="1" applyProtection="1">
      <alignment horizontal="left" vertical="center" wrapText="1"/>
    </xf>
    <xf numFmtId="3" fontId="22" fillId="12" borderId="38" xfId="6" applyNumberFormat="1" applyFont="1" applyFill="1" applyBorder="1" applyAlignment="1" applyProtection="1">
      <alignment horizontal="center" vertical="center" wrapText="1"/>
    </xf>
    <xf numFmtId="3" fontId="22" fillId="12" borderId="38" xfId="6" applyNumberFormat="1" applyFont="1" applyFill="1" applyBorder="1" applyAlignment="1" applyProtection="1">
      <alignment vertical="center" wrapText="1"/>
    </xf>
    <xf numFmtId="3" fontId="22" fillId="12" borderId="41" xfId="6" applyNumberFormat="1" applyFont="1" applyFill="1" applyBorder="1" applyAlignment="1" applyProtection="1">
      <alignment vertical="center" wrapText="1"/>
    </xf>
  </cellXfs>
  <cellStyles count="11">
    <cellStyle name="Hyperlink" xfId="1" builtinId="8"/>
    <cellStyle name="Normal" xfId="0" builtinId="0"/>
    <cellStyle name="Normal 2" xfId="3" xr:uid="{00000000-0005-0000-0000-000002000000}"/>
    <cellStyle name="Normal 2 2" xfId="9" xr:uid="{00000000-0005-0000-0000-000003000000}"/>
    <cellStyle name="Normal 2 3" xfId="10" xr:uid="{00000000-0005-0000-0000-000004000000}"/>
    <cellStyle name="Normal 2 5" xfId="4" xr:uid="{00000000-0005-0000-0000-000005000000}"/>
    <cellStyle name="Normal 2 6" xfId="6" xr:uid="{00000000-0005-0000-0000-000006000000}"/>
    <cellStyle name="Normal 3" xfId="5" xr:uid="{00000000-0005-0000-0000-000007000000}"/>
    <cellStyle name="Normal 53" xfId="7" xr:uid="{00000000-0005-0000-0000-000008000000}"/>
    <cellStyle name="Normal 7" xfId="8" xr:uid="{00000000-0005-0000-0000-000009000000}"/>
    <cellStyle name="Normal_Sheet1" xfId="2"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r>
              <a:rPr lang="en-US"/>
              <a:t>STATUS</a:t>
            </a:r>
            <a:r>
              <a:rPr lang="en-US" baseline="0"/>
              <a:t> OF GAZETTED TPA VS NO OF TPA</a:t>
            </a:r>
            <a:endParaRPr lang="en-US"/>
          </a:p>
        </c:rich>
      </c:tx>
      <c:overlay val="0"/>
      <c:spPr>
        <a:noFill/>
        <a:ln>
          <a:noFill/>
        </a:ln>
        <a:effectLst/>
      </c:spPr>
      <c:txPr>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EA6D-4813-B41D-3AB28EFDB2E4}"/>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EA6D-4813-B41D-3AB28EFDB2E4}"/>
              </c:ext>
            </c:extLst>
          </c:dPt>
          <c:dLbls>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HOME!$C$22:$C$23</c:f>
              <c:strCache>
                <c:ptCount val="2"/>
                <c:pt idx="0">
                  <c:v>MANNED TPA</c:v>
                </c:pt>
                <c:pt idx="1">
                  <c:v>UNMANNED TPA</c:v>
                </c:pt>
              </c:strCache>
            </c:strRef>
          </c:cat>
          <c:val>
            <c:numRef>
              <c:f>HOME!$D$22:$D$23</c:f>
              <c:numCache>
                <c:formatCode>General</c:formatCode>
                <c:ptCount val="2"/>
                <c:pt idx="0">
                  <c:v>0</c:v>
                </c:pt>
                <c:pt idx="1">
                  <c:v>0</c:v>
                </c:pt>
              </c:numCache>
            </c:numRef>
          </c:val>
          <c:extLst>
            <c:ext xmlns:c16="http://schemas.microsoft.com/office/drawing/2014/chart" uri="{C3380CC4-5D6E-409C-BE32-E72D297353CC}">
              <c16:uniqueId val="{00000004-EA6D-4813-B41D-3AB28EFDB2E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en-US"/>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23811</xdr:colOff>
      <xdr:row>24</xdr:row>
      <xdr:rowOff>170257</xdr:rowOff>
    </xdr:from>
    <xdr:to>
      <xdr:col>7</xdr:col>
      <xdr:colOff>23811</xdr:colOff>
      <xdr:row>42</xdr:row>
      <xdr:rowOff>95248</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58"/>
  <sheetViews>
    <sheetView showGridLines="0" showRowColHeaders="0" topLeftCell="A9" zoomScale="80" zoomScaleNormal="80" workbookViewId="0">
      <selection activeCell="J9" sqref="J9:J10"/>
    </sheetView>
  </sheetViews>
  <sheetFormatPr defaultColWidth="9" defaultRowHeight="15"/>
  <cols>
    <col min="2" max="2" width="4.85546875" customWidth="1"/>
    <col min="3" max="3" width="35.42578125" customWidth="1"/>
    <col min="4" max="4" width="10" customWidth="1"/>
    <col min="5" max="5" width="13.42578125" customWidth="1"/>
    <col min="6" max="6" width="15.5703125" customWidth="1"/>
    <col min="7" max="7" width="13.7109375" customWidth="1"/>
    <col min="10" max="10" width="36.5703125" customWidth="1"/>
  </cols>
  <sheetData>
    <row r="1" spans="2:10" ht="48.75" customHeight="1">
      <c r="B1" s="61" t="s">
        <v>0</v>
      </c>
      <c r="C1" s="61"/>
      <c r="D1" s="61"/>
      <c r="E1" s="61"/>
      <c r="F1" s="61"/>
      <c r="G1" s="61"/>
    </row>
    <row r="3" spans="2:10" ht="33.75">
      <c r="B3" s="62" t="s">
        <v>1</v>
      </c>
      <c r="C3" s="62"/>
      <c r="D3" s="63">
        <v>1000000</v>
      </c>
      <c r="E3" s="63"/>
      <c r="F3" s="63"/>
      <c r="G3" s="1" t="s">
        <v>2</v>
      </c>
      <c r="J3" s="34" t="s">
        <v>3</v>
      </c>
    </row>
    <row r="4" spans="2:10" ht="6.75" customHeight="1"/>
    <row r="5" spans="2:10" ht="27.75" customHeight="1">
      <c r="B5" s="59" t="s">
        <v>4</v>
      </c>
      <c r="C5" s="59"/>
      <c r="D5" s="64" t="e">
        <f>'Manned Vs Unmanned'!E9+'Manned Vs Unmanned'!E10</f>
        <v>#REF!</v>
      </c>
      <c r="E5" s="64"/>
      <c r="F5" s="64"/>
      <c r="G5" s="1" t="s">
        <v>2</v>
      </c>
      <c r="J5" s="34" t="s">
        <v>5</v>
      </c>
    </row>
    <row r="6" spans="2:10" ht="7.5" customHeight="1"/>
    <row r="7" spans="2:10" ht="33.75">
      <c r="B7" s="59" t="s">
        <v>6</v>
      </c>
      <c r="C7" s="59"/>
      <c r="D7" s="60" t="e">
        <f>D5/D3</f>
        <v>#REF!</v>
      </c>
      <c r="E7" s="60"/>
      <c r="F7" s="60"/>
      <c r="G7" s="1"/>
      <c r="J7" s="34" t="s">
        <v>7</v>
      </c>
    </row>
    <row r="9" spans="2:10">
      <c r="J9" s="43" t="s">
        <v>8</v>
      </c>
    </row>
    <row r="10" spans="2:10">
      <c r="J10" s="44"/>
    </row>
    <row r="11" spans="2:10">
      <c r="B11" s="42" t="s">
        <v>9</v>
      </c>
      <c r="C11" s="42"/>
      <c r="D11" s="42" t="s">
        <v>10</v>
      </c>
      <c r="E11" s="55" t="s">
        <v>11</v>
      </c>
      <c r="F11" s="55"/>
      <c r="G11" s="55"/>
    </row>
    <row r="12" spans="2:10">
      <c r="B12" s="42"/>
      <c r="C12" s="42"/>
      <c r="D12" s="42"/>
      <c r="E12" s="2" t="s">
        <v>12</v>
      </c>
      <c r="F12" s="2" t="s">
        <v>13</v>
      </c>
      <c r="G12" s="2" t="s">
        <v>14</v>
      </c>
    </row>
    <row r="13" spans="2:10">
      <c r="B13" s="55" t="s">
        <v>15</v>
      </c>
      <c r="C13" s="55"/>
      <c r="D13" s="2" t="e">
        <f>'Total TPA'!D8+'Total TPA'!D9</f>
        <v>#REF!</v>
      </c>
      <c r="E13" s="28" t="e">
        <f>'Total TPA'!E8+'Total TPA'!E9</f>
        <v>#REF!</v>
      </c>
      <c r="F13" s="28" t="e">
        <f>'Total TPA'!F8+'Total TPA'!F9</f>
        <v>#REF!</v>
      </c>
      <c r="G13" s="28" t="e">
        <f>SUM(E13:F13)</f>
        <v>#REF!</v>
      </c>
    </row>
    <row r="14" spans="2:10">
      <c r="B14" s="55" t="s">
        <v>16</v>
      </c>
      <c r="C14" s="55"/>
      <c r="D14" s="2" t="e">
        <f>'Total TPA'!D10+'Total TPA'!D11</f>
        <v>#REF!</v>
      </c>
      <c r="E14" s="28" t="e">
        <f>'Total TPA'!E10+'Total TPA'!E11</f>
        <v>#REF!</v>
      </c>
      <c r="F14" s="28" t="e">
        <f>'Total TPA'!F10+'Total TPA'!F11</f>
        <v>#REF!</v>
      </c>
      <c r="G14" s="28" t="e">
        <f t="shared" ref="G14:G17" si="0">SUM(E14:F14)</f>
        <v>#REF!</v>
      </c>
    </row>
    <row r="15" spans="2:10">
      <c r="B15" s="55" t="s">
        <v>17</v>
      </c>
      <c r="C15" s="55"/>
      <c r="D15" s="2" t="e">
        <f>'Total TPA'!D12+'Total TPA'!D13</f>
        <v>#REF!</v>
      </c>
      <c r="E15" s="28" t="e">
        <f>'Total TPA'!E12+'Total TPA'!E13</f>
        <v>#REF!</v>
      </c>
      <c r="F15" s="28" t="e">
        <f>'Total TPA'!F12+'Total TPA'!F13</f>
        <v>#REF!</v>
      </c>
      <c r="G15" s="28" t="e">
        <f t="shared" si="0"/>
        <v>#REF!</v>
      </c>
    </row>
    <row r="16" spans="2:10">
      <c r="B16" s="55" t="s">
        <v>18</v>
      </c>
      <c r="C16" s="55"/>
      <c r="D16" s="2" t="e">
        <f>'Manned Vs Unmanned'!C11</f>
        <v>#REF!</v>
      </c>
      <c r="E16" s="28" t="e">
        <f>'Manned Vs Unmanned'!E11</f>
        <v>#REF!</v>
      </c>
      <c r="F16" s="28" t="e">
        <f>'Manned Vs Unmanned'!G11</f>
        <v>#REF!</v>
      </c>
      <c r="G16" s="28" t="e">
        <f t="shared" si="0"/>
        <v>#REF!</v>
      </c>
    </row>
    <row r="17" spans="2:7">
      <c r="B17" s="56"/>
      <c r="C17" s="57"/>
      <c r="D17" s="2" t="e">
        <f>SUM(D13:D16)</f>
        <v>#REF!</v>
      </c>
      <c r="E17" s="29" t="e">
        <f t="shared" ref="E17:F17" si="1">SUM(E13:E16)</f>
        <v>#REF!</v>
      </c>
      <c r="F17" s="29" t="e">
        <f t="shared" si="1"/>
        <v>#REF!</v>
      </c>
      <c r="G17" s="29" t="e">
        <f t="shared" si="0"/>
        <v>#REF!</v>
      </c>
    </row>
    <row r="20" spans="2:7">
      <c r="B20" s="42" t="s">
        <v>19</v>
      </c>
      <c r="C20" s="42"/>
      <c r="D20" s="42" t="s">
        <v>20</v>
      </c>
      <c r="E20" s="55" t="s">
        <v>11</v>
      </c>
      <c r="F20" s="55"/>
      <c r="G20" s="55"/>
    </row>
    <row r="21" spans="2:7">
      <c r="B21" s="54"/>
      <c r="C21" s="54"/>
      <c r="D21" s="42"/>
      <c r="E21" s="2" t="s">
        <v>21</v>
      </c>
      <c r="F21" s="2" t="s">
        <v>22</v>
      </c>
      <c r="G21" s="2" t="s">
        <v>14</v>
      </c>
    </row>
    <row r="22" spans="2:7">
      <c r="B22" s="30"/>
      <c r="C22" s="31" t="s">
        <v>23</v>
      </c>
      <c r="D22" s="7" t="e">
        <f>'Manned Vs Unmanned'!C9</f>
        <v>#REF!</v>
      </c>
      <c r="E22" s="4" t="e">
        <f>'Manned Vs Unmanned'!E9</f>
        <v>#REF!</v>
      </c>
      <c r="F22" s="4" t="e">
        <f>'Manned Vs Unmanned'!G9</f>
        <v>#REF!</v>
      </c>
      <c r="G22" s="4" t="e">
        <f>'Manned Vs Unmanned'!I9</f>
        <v>#REF!</v>
      </c>
    </row>
    <row r="23" spans="2:7">
      <c r="B23" s="30"/>
      <c r="C23" s="31" t="s">
        <v>24</v>
      </c>
      <c r="D23" s="7" t="e">
        <f>'Manned Vs Unmanned'!C10</f>
        <v>#REF!</v>
      </c>
      <c r="E23" s="4" t="e">
        <f>'Manned Vs Unmanned'!E10</f>
        <v>#REF!</v>
      </c>
      <c r="F23" s="4" t="e">
        <f>'Manned Vs Unmanned'!G10</f>
        <v>#REF!</v>
      </c>
      <c r="G23" s="4" t="e">
        <f>'Manned Vs Unmanned'!I10</f>
        <v>#REF!</v>
      </c>
    </row>
    <row r="24" spans="2:7">
      <c r="B24" s="58" t="s">
        <v>25</v>
      </c>
      <c r="C24" s="58"/>
      <c r="D24" s="2" t="e">
        <f>SUM(D22:D23)</f>
        <v>#REF!</v>
      </c>
      <c r="E24" s="2" t="e">
        <f t="shared" ref="E24:G24" si="2">SUM(E22:E23)</f>
        <v>#REF!</v>
      </c>
      <c r="F24" s="2" t="e">
        <f t="shared" si="2"/>
        <v>#REF!</v>
      </c>
      <c r="G24" s="2" t="e">
        <f t="shared" si="2"/>
        <v>#REF!</v>
      </c>
    </row>
    <row r="46" spans="2:7">
      <c r="B46" s="45" t="s">
        <v>26</v>
      </c>
      <c r="C46" s="46"/>
      <c r="D46" s="49">
        <v>43308</v>
      </c>
      <c r="E46" s="50"/>
      <c r="F46" s="50"/>
      <c r="G46" s="51"/>
    </row>
    <row r="47" spans="2:7">
      <c r="B47" s="47"/>
      <c r="C47" s="48"/>
      <c r="D47" s="52"/>
      <c r="E47" s="52"/>
      <c r="F47" s="52"/>
      <c r="G47" s="53"/>
    </row>
    <row r="49" spans="2:10">
      <c r="B49" s="32"/>
      <c r="C49" s="33" t="s">
        <v>27</v>
      </c>
      <c r="D49" s="39" t="s">
        <v>28</v>
      </c>
      <c r="E49" s="40"/>
      <c r="F49" s="40"/>
      <c r="G49" s="41"/>
    </row>
    <row r="50" spans="2:10">
      <c r="B50" s="32"/>
      <c r="C50" s="32"/>
    </row>
    <row r="55" spans="2:10">
      <c r="J55" s="35" t="s">
        <v>29</v>
      </c>
    </row>
    <row r="56" spans="2:10">
      <c r="J56" s="36"/>
    </row>
    <row r="57" spans="2:10">
      <c r="J57" s="37" t="s">
        <v>30</v>
      </c>
    </row>
    <row r="58" spans="2:10">
      <c r="J58" s="38" t="s">
        <v>31</v>
      </c>
    </row>
  </sheetData>
  <sheetProtection sheet="1" objects="1" scenarios="1"/>
  <mergeCells count="23">
    <mergeCell ref="B1:G1"/>
    <mergeCell ref="B3:C3"/>
    <mergeCell ref="D3:F3"/>
    <mergeCell ref="B5:C5"/>
    <mergeCell ref="D5:F5"/>
    <mergeCell ref="B7:C7"/>
    <mergeCell ref="D7:F7"/>
    <mergeCell ref="E11:G11"/>
    <mergeCell ref="B13:C13"/>
    <mergeCell ref="B14:C14"/>
    <mergeCell ref="D49:G49"/>
    <mergeCell ref="D11:D12"/>
    <mergeCell ref="D20:D21"/>
    <mergeCell ref="J9:J10"/>
    <mergeCell ref="B11:C12"/>
    <mergeCell ref="B46:C47"/>
    <mergeCell ref="D46:G47"/>
    <mergeCell ref="B20:C21"/>
    <mergeCell ref="B15:C15"/>
    <mergeCell ref="B16:C16"/>
    <mergeCell ref="B17:C17"/>
    <mergeCell ref="E20:G20"/>
    <mergeCell ref="B24:C24"/>
  </mergeCells>
  <hyperlinks>
    <hyperlink ref="J3" location="Region!A1" display="SUMMARY OF TPA BASED ON REGION" xr:uid="{00000000-0004-0000-0000-000000000000}"/>
    <hyperlink ref="J5" location="'Manned Vs Unmanned'!A1" display="SUMMARY OF MANNED VS UNMANNED" xr:uid="{00000000-0004-0000-0000-000001000000}"/>
    <hyperlink ref="J7" location="'Total TPA'!A1" display="SUMMARY OF TOTAL NO TPA" xr:uid="{00000000-0004-0000-0000-000002000000}"/>
    <hyperlink ref="J9:J10" location="'List TPA'!A1" display="LIST OF TPA (DATA ENTRY/EDIT)" xr:uid="{00000000-0004-0000-0000-000003000000}"/>
  </hyperlinks>
  <pageMargins left="0.7" right="0.7" top="0.75" bottom="0.75" header="0.3" footer="0.3"/>
  <pageSetup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107"/>
  <sheetViews>
    <sheetView showGridLines="0" tabSelected="1" zoomScale="88" zoomScaleNormal="88" workbookViewId="0">
      <pane ySplit="6" topLeftCell="A75" activePane="bottomLeft" state="frozen"/>
      <selection pane="bottomLeft" activeCell="B4" sqref="B4:B6"/>
    </sheetView>
  </sheetViews>
  <sheetFormatPr defaultColWidth="9" defaultRowHeight="15"/>
  <cols>
    <col min="2" max="2" width="39.7109375" customWidth="1"/>
    <col min="3" max="3" width="22.7109375" style="16" customWidth="1"/>
    <col min="4" max="4" width="27.140625" bestFit="1" customWidth="1"/>
    <col min="5" max="5" width="14.5703125" bestFit="1" customWidth="1"/>
    <col min="6" max="6" width="16.42578125" bestFit="1" customWidth="1"/>
    <col min="7" max="7" width="22.5703125" customWidth="1"/>
    <col min="8" max="8" width="20.28515625" customWidth="1"/>
    <col min="9" max="9" width="18.7109375" hidden="1" customWidth="1"/>
    <col min="10" max="10" width="16.140625" hidden="1" customWidth="1"/>
    <col min="11" max="11" width="16.42578125" customWidth="1"/>
    <col min="12" max="12" width="11.5703125" bestFit="1" customWidth="1"/>
    <col min="13" max="14" width="13.28515625" bestFit="1" customWidth="1"/>
    <col min="15" max="15" width="11.5703125" style="16" bestFit="1" customWidth="1"/>
    <col min="16" max="16" width="29.28515625" customWidth="1"/>
  </cols>
  <sheetData>
    <row r="1" spans="1:17">
      <c r="A1" s="65"/>
      <c r="B1" s="66"/>
      <c r="C1" s="66"/>
      <c r="D1" s="66"/>
      <c r="E1" s="66"/>
      <c r="F1" s="66"/>
      <c r="G1" s="66"/>
      <c r="H1" s="66"/>
      <c r="I1" s="66"/>
      <c r="J1" s="66"/>
      <c r="K1" s="66"/>
      <c r="L1" s="66"/>
      <c r="M1" s="66"/>
      <c r="N1" s="66"/>
      <c r="O1" s="66"/>
      <c r="P1" s="67"/>
    </row>
    <row r="2" spans="1:17">
      <c r="A2" s="68"/>
      <c r="B2" s="69"/>
      <c r="C2" s="69"/>
      <c r="D2" s="69"/>
      <c r="E2" s="69"/>
      <c r="F2" s="69"/>
      <c r="G2" s="69"/>
      <c r="H2" s="69"/>
      <c r="I2" s="69"/>
      <c r="J2" s="69"/>
      <c r="K2" s="69"/>
      <c r="L2" s="69"/>
      <c r="M2" s="69"/>
      <c r="N2" s="69"/>
      <c r="O2" s="69"/>
      <c r="P2" s="70"/>
    </row>
    <row r="3" spans="1:17" ht="15.75" thickBot="1"/>
    <row r="4" spans="1:17">
      <c r="A4" s="149" t="s">
        <v>20</v>
      </c>
      <c r="B4" s="150" t="s">
        <v>32</v>
      </c>
      <c r="C4" s="151" t="s">
        <v>9</v>
      </c>
      <c r="D4" s="152" t="s">
        <v>33</v>
      </c>
      <c r="E4" s="153" t="s">
        <v>34</v>
      </c>
      <c r="F4" s="152" t="s">
        <v>35</v>
      </c>
      <c r="G4" s="154" t="s">
        <v>36</v>
      </c>
      <c r="H4" s="154" t="s">
        <v>37</v>
      </c>
      <c r="I4" s="155" t="s">
        <v>38</v>
      </c>
      <c r="J4" s="155"/>
      <c r="K4" s="156" t="s">
        <v>39</v>
      </c>
      <c r="L4" s="156" t="s">
        <v>40</v>
      </c>
      <c r="M4" s="257"/>
      <c r="N4" s="258"/>
      <c r="O4" s="259" t="s">
        <v>41</v>
      </c>
      <c r="P4" s="251" t="s">
        <v>42</v>
      </c>
      <c r="Q4" s="20"/>
    </row>
    <row r="5" spans="1:17">
      <c r="A5" s="157"/>
      <c r="B5" s="158"/>
      <c r="C5" s="159"/>
      <c r="D5" s="160"/>
      <c r="E5" s="161"/>
      <c r="F5" s="160"/>
      <c r="G5" s="162"/>
      <c r="H5" s="163"/>
      <c r="I5" s="164" t="s">
        <v>12</v>
      </c>
      <c r="J5" s="164" t="s">
        <v>43</v>
      </c>
      <c r="K5" s="165"/>
      <c r="L5" s="166" t="s">
        <v>12</v>
      </c>
      <c r="M5" s="166" t="s">
        <v>43</v>
      </c>
      <c r="N5" s="166" t="s">
        <v>14</v>
      </c>
      <c r="O5" s="260"/>
      <c r="P5" s="251"/>
      <c r="Q5" s="20"/>
    </row>
    <row r="6" spans="1:17" ht="15.75" thickBot="1">
      <c r="A6" s="261"/>
      <c r="B6" s="262"/>
      <c r="C6" s="263"/>
      <c r="D6" s="264"/>
      <c r="E6" s="265"/>
      <c r="F6" s="264"/>
      <c r="G6" s="266"/>
      <c r="H6" s="267"/>
      <c r="I6" s="268"/>
      <c r="J6" s="268"/>
      <c r="K6" s="269"/>
      <c r="L6" s="270"/>
      <c r="M6" s="270"/>
      <c r="N6" s="270"/>
      <c r="O6" s="271"/>
      <c r="P6" s="251"/>
      <c r="Q6" s="20"/>
    </row>
    <row r="7" spans="1:17">
      <c r="A7" s="178">
        <v>1</v>
      </c>
      <c r="B7" s="252" t="s">
        <v>44</v>
      </c>
      <c r="C7" s="196" t="s">
        <v>45</v>
      </c>
      <c r="D7" s="178" t="s">
        <v>46</v>
      </c>
      <c r="E7" s="253" t="s">
        <v>46</v>
      </c>
      <c r="F7" s="254" t="s">
        <v>47</v>
      </c>
      <c r="G7" s="212">
        <v>20940</v>
      </c>
      <c r="H7" s="212">
        <v>20941</v>
      </c>
      <c r="I7" s="255">
        <v>2727</v>
      </c>
      <c r="J7" s="192">
        <v>0</v>
      </c>
      <c r="K7" s="256">
        <v>2727</v>
      </c>
      <c r="L7" s="215">
        <f t="shared" ref="L7:N7" si="0">I7</f>
        <v>2727</v>
      </c>
      <c r="M7" s="215">
        <f t="shared" si="0"/>
        <v>0</v>
      </c>
      <c r="N7" s="215">
        <f t="shared" si="0"/>
        <v>2727</v>
      </c>
      <c r="O7" s="195" t="s">
        <v>48</v>
      </c>
      <c r="P7" s="17"/>
      <c r="Q7" s="20"/>
    </row>
    <row r="8" spans="1:17">
      <c r="A8" s="95">
        <v>2</v>
      </c>
      <c r="B8" s="85" t="s">
        <v>49</v>
      </c>
      <c r="C8" s="96" t="s">
        <v>45</v>
      </c>
      <c r="D8" s="97" t="s">
        <v>50</v>
      </c>
      <c r="E8" s="97" t="s">
        <v>50</v>
      </c>
      <c r="F8" s="98"/>
      <c r="G8" s="89"/>
      <c r="H8" s="89"/>
      <c r="I8" s="90"/>
      <c r="J8" s="91"/>
      <c r="K8" s="92"/>
      <c r="L8" s="99">
        <f>SUM(I9:I11)</f>
        <v>85671</v>
      </c>
      <c r="M8" s="99">
        <f>SUM(J9:J11)</f>
        <v>0</v>
      </c>
      <c r="N8" s="99">
        <f>SUM(L8:M11)</f>
        <v>85671</v>
      </c>
      <c r="O8" s="100" t="s">
        <v>48</v>
      </c>
      <c r="P8" s="71"/>
      <c r="Q8" s="20"/>
    </row>
    <row r="9" spans="1:17">
      <c r="A9" s="95"/>
      <c r="B9" s="101" t="s">
        <v>51</v>
      </c>
      <c r="C9" s="96"/>
      <c r="D9" s="97"/>
      <c r="E9" s="97"/>
      <c r="F9" s="88">
        <v>2853</v>
      </c>
      <c r="G9" s="102">
        <v>27305</v>
      </c>
      <c r="H9" s="89">
        <v>27242</v>
      </c>
      <c r="I9" s="90">
        <v>52865</v>
      </c>
      <c r="J9" s="103">
        <v>0</v>
      </c>
      <c r="K9" s="92">
        <v>52865</v>
      </c>
      <c r="L9" s="104"/>
      <c r="M9" s="104"/>
      <c r="N9" s="104"/>
      <c r="O9" s="105"/>
      <c r="P9" s="72"/>
      <c r="Q9" s="20"/>
    </row>
    <row r="10" spans="1:17">
      <c r="A10" s="95"/>
      <c r="B10" s="106" t="s">
        <v>52</v>
      </c>
      <c r="C10" s="96"/>
      <c r="D10" s="97"/>
      <c r="E10" s="97"/>
      <c r="F10" s="88">
        <v>2621</v>
      </c>
      <c r="G10" s="102">
        <v>41011</v>
      </c>
      <c r="H10" s="89" t="s">
        <v>53</v>
      </c>
      <c r="I10" s="90">
        <v>4555</v>
      </c>
      <c r="J10" s="103">
        <v>0</v>
      </c>
      <c r="K10" s="92">
        <v>4555</v>
      </c>
      <c r="L10" s="104"/>
      <c r="M10" s="104"/>
      <c r="N10" s="104"/>
      <c r="O10" s="105"/>
      <c r="P10" s="72"/>
      <c r="Q10" s="20"/>
    </row>
    <row r="11" spans="1:17">
      <c r="A11" s="95"/>
      <c r="B11" s="106" t="s">
        <v>54</v>
      </c>
      <c r="C11" s="96"/>
      <c r="D11" s="97"/>
      <c r="E11" s="97"/>
      <c r="F11" s="88">
        <v>3161</v>
      </c>
      <c r="G11" s="102">
        <v>40703</v>
      </c>
      <c r="H11" s="89" t="s">
        <v>55</v>
      </c>
      <c r="I11" s="90">
        <v>28251</v>
      </c>
      <c r="J11" s="107">
        <v>0</v>
      </c>
      <c r="K11" s="92">
        <v>28251</v>
      </c>
      <c r="L11" s="108"/>
      <c r="M11" s="108"/>
      <c r="N11" s="108"/>
      <c r="O11" s="109"/>
      <c r="P11" s="73"/>
      <c r="Q11" s="20"/>
    </row>
    <row r="12" spans="1:17">
      <c r="A12" s="84">
        <v>3</v>
      </c>
      <c r="B12" s="110" t="s">
        <v>56</v>
      </c>
      <c r="C12" s="86" t="s">
        <v>45</v>
      </c>
      <c r="D12" s="87" t="s">
        <v>50</v>
      </c>
      <c r="E12" s="111" t="s">
        <v>50</v>
      </c>
      <c r="F12" s="88">
        <v>50</v>
      </c>
      <c r="G12" s="102">
        <v>27396</v>
      </c>
      <c r="H12" s="89">
        <v>27356</v>
      </c>
      <c r="I12" s="90">
        <v>3139</v>
      </c>
      <c r="J12" s="103">
        <v>0</v>
      </c>
      <c r="K12" s="92">
        <v>3139</v>
      </c>
      <c r="L12" s="93">
        <v>3139</v>
      </c>
      <c r="M12" s="93">
        <f>J12</f>
        <v>0</v>
      </c>
      <c r="N12" s="93">
        <v>3139</v>
      </c>
      <c r="O12" s="94" t="s">
        <v>48</v>
      </c>
      <c r="P12" s="17"/>
      <c r="Q12" s="20"/>
    </row>
    <row r="13" spans="1:17">
      <c r="A13" s="84">
        <v>4</v>
      </c>
      <c r="B13" s="110" t="s">
        <v>57</v>
      </c>
      <c r="C13" s="86" t="s">
        <v>45</v>
      </c>
      <c r="D13" s="87" t="s">
        <v>50</v>
      </c>
      <c r="E13" s="111" t="s">
        <v>50</v>
      </c>
      <c r="F13" s="88">
        <v>1899</v>
      </c>
      <c r="G13" s="102">
        <v>27540</v>
      </c>
      <c r="H13" s="89">
        <v>27529</v>
      </c>
      <c r="I13" s="90">
        <v>6949</v>
      </c>
      <c r="J13" s="103">
        <v>0</v>
      </c>
      <c r="K13" s="92">
        <v>6949</v>
      </c>
      <c r="L13" s="93">
        <f t="shared" ref="L13:N13" si="1">I13</f>
        <v>6949</v>
      </c>
      <c r="M13" s="93">
        <f t="shared" si="1"/>
        <v>0</v>
      </c>
      <c r="N13" s="93">
        <f t="shared" si="1"/>
        <v>6949</v>
      </c>
      <c r="O13" s="94" t="s">
        <v>48</v>
      </c>
      <c r="P13" s="17"/>
      <c r="Q13" s="20"/>
    </row>
    <row r="14" spans="1:17">
      <c r="A14" s="95">
        <v>5</v>
      </c>
      <c r="B14" s="110" t="s">
        <v>58</v>
      </c>
      <c r="C14" s="96" t="s">
        <v>45</v>
      </c>
      <c r="D14" s="97" t="s">
        <v>59</v>
      </c>
      <c r="E14" s="112" t="s">
        <v>59</v>
      </c>
      <c r="F14" s="113"/>
      <c r="G14" s="102"/>
      <c r="H14" s="89"/>
      <c r="I14" s="90"/>
      <c r="J14" s="103"/>
      <c r="K14" s="92"/>
      <c r="L14" s="99">
        <f>SUM(I15:I17)</f>
        <v>8996</v>
      </c>
      <c r="M14" s="114"/>
      <c r="N14" s="99">
        <f>SUM(K15:K17)</f>
        <v>22120</v>
      </c>
      <c r="O14" s="100" t="s">
        <v>48</v>
      </c>
      <c r="P14" s="71"/>
      <c r="Q14" s="20"/>
    </row>
    <row r="15" spans="1:17">
      <c r="A15" s="95"/>
      <c r="B15" s="101" t="s">
        <v>60</v>
      </c>
      <c r="C15" s="96"/>
      <c r="D15" s="97"/>
      <c r="E15" s="112"/>
      <c r="F15" s="88">
        <v>1377</v>
      </c>
      <c r="G15" s="102">
        <v>28095</v>
      </c>
      <c r="H15" s="89" t="s">
        <v>61</v>
      </c>
      <c r="I15" s="90">
        <v>7064</v>
      </c>
      <c r="J15" s="103">
        <v>0</v>
      </c>
      <c r="K15" s="92">
        <v>7064</v>
      </c>
      <c r="L15" s="104"/>
      <c r="M15" s="115"/>
      <c r="N15" s="104"/>
      <c r="O15" s="105"/>
      <c r="P15" s="72"/>
      <c r="Q15" s="20"/>
    </row>
    <row r="16" spans="1:17">
      <c r="A16" s="95"/>
      <c r="B16" s="101" t="s">
        <v>62</v>
      </c>
      <c r="C16" s="96"/>
      <c r="D16" s="97"/>
      <c r="E16" s="112"/>
      <c r="F16" s="88">
        <v>2248</v>
      </c>
      <c r="G16" s="102">
        <v>36699</v>
      </c>
      <c r="H16" s="89" t="s">
        <v>63</v>
      </c>
      <c r="I16" s="90">
        <v>1932</v>
      </c>
      <c r="J16" s="103">
        <v>0</v>
      </c>
      <c r="K16" s="92">
        <v>1932</v>
      </c>
      <c r="L16" s="104"/>
      <c r="M16" s="115"/>
      <c r="N16" s="104"/>
      <c r="O16" s="105"/>
      <c r="P16" s="72"/>
      <c r="Q16" s="20"/>
    </row>
    <row r="17" spans="1:17">
      <c r="A17" s="95"/>
      <c r="B17" s="116" t="s">
        <v>64</v>
      </c>
      <c r="C17" s="96"/>
      <c r="D17" s="97"/>
      <c r="E17" s="112"/>
      <c r="F17" s="88">
        <v>130</v>
      </c>
      <c r="G17" s="117" t="s">
        <v>65</v>
      </c>
      <c r="H17" s="117" t="s">
        <v>66</v>
      </c>
      <c r="I17" s="90">
        <v>0</v>
      </c>
      <c r="J17" s="118">
        <v>13124</v>
      </c>
      <c r="K17" s="119">
        <v>13124</v>
      </c>
      <c r="L17" s="120"/>
      <c r="M17" s="121">
        <v>13124</v>
      </c>
      <c r="N17" s="108"/>
      <c r="O17" s="109"/>
      <c r="P17" s="73"/>
      <c r="Q17" s="20"/>
    </row>
    <row r="18" spans="1:17">
      <c r="A18" s="84">
        <v>6</v>
      </c>
      <c r="B18" s="85" t="s">
        <v>67</v>
      </c>
      <c r="C18" s="86" t="s">
        <v>45</v>
      </c>
      <c r="D18" s="84" t="s">
        <v>46</v>
      </c>
      <c r="E18" s="111" t="s">
        <v>46</v>
      </c>
      <c r="F18" s="88">
        <v>3289</v>
      </c>
      <c r="G18" s="89">
        <v>30609</v>
      </c>
      <c r="H18" s="89" t="s">
        <v>68</v>
      </c>
      <c r="I18" s="91">
        <v>4196</v>
      </c>
      <c r="J18" s="91">
        <v>0</v>
      </c>
      <c r="K18" s="92">
        <v>4196</v>
      </c>
      <c r="L18" s="93">
        <v>4196</v>
      </c>
      <c r="M18" s="93">
        <f>J18</f>
        <v>0</v>
      </c>
      <c r="N18" s="93">
        <f>K18</f>
        <v>4196</v>
      </c>
      <c r="O18" s="94" t="s">
        <v>48</v>
      </c>
      <c r="P18" s="17"/>
      <c r="Q18" s="20"/>
    </row>
    <row r="19" spans="1:17">
      <c r="A19" s="84">
        <v>7</v>
      </c>
      <c r="B19" s="85" t="s">
        <v>69</v>
      </c>
      <c r="C19" s="86" t="s">
        <v>45</v>
      </c>
      <c r="D19" s="84" t="s">
        <v>46</v>
      </c>
      <c r="E19" s="111" t="s">
        <v>46</v>
      </c>
      <c r="F19" s="88">
        <v>2220</v>
      </c>
      <c r="G19" s="89">
        <v>32639</v>
      </c>
      <c r="H19" s="89" t="s">
        <v>70</v>
      </c>
      <c r="I19" s="91">
        <v>2230</v>
      </c>
      <c r="J19" s="91">
        <v>0</v>
      </c>
      <c r="K19" s="92">
        <v>2230</v>
      </c>
      <c r="L19" s="93">
        <f t="shared" ref="L19:N19" si="2">I19</f>
        <v>2230</v>
      </c>
      <c r="M19" s="93">
        <f t="shared" si="2"/>
        <v>0</v>
      </c>
      <c r="N19" s="93">
        <f t="shared" si="2"/>
        <v>2230</v>
      </c>
      <c r="O19" s="94" t="s">
        <v>48</v>
      </c>
      <c r="P19" s="17"/>
      <c r="Q19" s="20"/>
    </row>
    <row r="20" spans="1:17">
      <c r="A20" s="122">
        <v>8</v>
      </c>
      <c r="B20" s="110" t="s">
        <v>71</v>
      </c>
      <c r="C20" s="86" t="s">
        <v>45</v>
      </c>
      <c r="D20" s="87" t="s">
        <v>72</v>
      </c>
      <c r="E20" s="111" t="s">
        <v>46</v>
      </c>
      <c r="F20" s="88">
        <v>1288</v>
      </c>
      <c r="G20" s="102">
        <v>33339</v>
      </c>
      <c r="H20" s="89" t="s">
        <v>73</v>
      </c>
      <c r="I20" s="90">
        <v>24040</v>
      </c>
      <c r="J20" s="103">
        <v>0</v>
      </c>
      <c r="K20" s="92">
        <v>24040</v>
      </c>
      <c r="L20" s="123">
        <v>24040</v>
      </c>
      <c r="M20" s="93">
        <f>J20</f>
        <v>0</v>
      </c>
      <c r="N20" s="123">
        <v>24040</v>
      </c>
      <c r="O20" s="94" t="s">
        <v>48</v>
      </c>
      <c r="P20" s="17"/>
      <c r="Q20" s="20"/>
    </row>
    <row r="21" spans="1:17">
      <c r="A21" s="84">
        <v>9</v>
      </c>
      <c r="B21" s="110" t="s">
        <v>74</v>
      </c>
      <c r="C21" s="86" t="s">
        <v>45</v>
      </c>
      <c r="D21" s="87" t="s">
        <v>50</v>
      </c>
      <c r="E21" s="111" t="s">
        <v>50</v>
      </c>
      <c r="F21" s="88">
        <v>2790</v>
      </c>
      <c r="G21" s="102">
        <v>33479</v>
      </c>
      <c r="H21" s="89" t="s">
        <v>75</v>
      </c>
      <c r="I21" s="90">
        <v>10736</v>
      </c>
      <c r="J21" s="103">
        <v>0</v>
      </c>
      <c r="K21" s="92">
        <v>10736</v>
      </c>
      <c r="L21" s="93">
        <f>I21</f>
        <v>10736</v>
      </c>
      <c r="M21" s="93">
        <f>J21</f>
        <v>0</v>
      </c>
      <c r="N21" s="93">
        <f>K21</f>
        <v>10736</v>
      </c>
      <c r="O21" s="94" t="s">
        <v>48</v>
      </c>
      <c r="P21" s="17"/>
      <c r="Q21" s="20"/>
    </row>
    <row r="22" spans="1:17">
      <c r="A22" s="84">
        <v>10</v>
      </c>
      <c r="B22" s="85" t="s">
        <v>76</v>
      </c>
      <c r="C22" s="86" t="s">
        <v>45</v>
      </c>
      <c r="D22" s="84" t="s">
        <v>46</v>
      </c>
      <c r="E22" s="111" t="s">
        <v>46</v>
      </c>
      <c r="F22" s="88">
        <v>1102</v>
      </c>
      <c r="G22" s="89">
        <v>34473</v>
      </c>
      <c r="H22" s="89">
        <v>34409</v>
      </c>
      <c r="I22" s="91">
        <v>752</v>
      </c>
      <c r="J22" s="91">
        <v>627</v>
      </c>
      <c r="K22" s="92">
        <v>1379</v>
      </c>
      <c r="L22" s="93">
        <f>I22</f>
        <v>752</v>
      </c>
      <c r="M22" s="93">
        <f>J22</f>
        <v>627</v>
      </c>
      <c r="N22" s="93">
        <f>K22</f>
        <v>1379</v>
      </c>
      <c r="O22" s="94" t="s">
        <v>48</v>
      </c>
      <c r="P22" s="17"/>
      <c r="Q22" s="20"/>
    </row>
    <row r="23" spans="1:17">
      <c r="A23" s="84">
        <v>11</v>
      </c>
      <c r="B23" s="85" t="s">
        <v>77</v>
      </c>
      <c r="C23" s="86" t="s">
        <v>45</v>
      </c>
      <c r="D23" s="84" t="s">
        <v>46</v>
      </c>
      <c r="E23" s="111" t="s">
        <v>46</v>
      </c>
      <c r="F23" s="88">
        <v>3565</v>
      </c>
      <c r="G23" s="89">
        <v>36468</v>
      </c>
      <c r="H23" s="89" t="s">
        <v>78</v>
      </c>
      <c r="I23" s="91">
        <v>0</v>
      </c>
      <c r="J23" s="91">
        <v>19414</v>
      </c>
      <c r="K23" s="92">
        <v>19414</v>
      </c>
      <c r="L23" s="93">
        <f>I23</f>
        <v>0</v>
      </c>
      <c r="M23" s="93">
        <f>J23</f>
        <v>19414</v>
      </c>
      <c r="N23" s="93">
        <f>K23</f>
        <v>19414</v>
      </c>
      <c r="O23" s="94" t="s">
        <v>48</v>
      </c>
      <c r="P23" s="17"/>
      <c r="Q23" s="20"/>
    </row>
    <row r="24" spans="1:17">
      <c r="A24" s="95">
        <v>12</v>
      </c>
      <c r="B24" s="85" t="s">
        <v>79</v>
      </c>
      <c r="C24" s="96" t="s">
        <v>45</v>
      </c>
      <c r="D24" s="124" t="s">
        <v>80</v>
      </c>
      <c r="E24" s="125" t="s">
        <v>81</v>
      </c>
      <c r="F24" s="98"/>
      <c r="G24" s="89"/>
      <c r="H24" s="89"/>
      <c r="I24" s="91"/>
      <c r="J24" s="91"/>
      <c r="K24" s="92"/>
      <c r="L24" s="99">
        <f t="shared" ref="L24:N24" si="3">SUM(I25:I26)</f>
        <v>53568</v>
      </c>
      <c r="M24" s="99">
        <f t="shared" si="3"/>
        <v>0</v>
      </c>
      <c r="N24" s="99">
        <f t="shared" si="3"/>
        <v>53568</v>
      </c>
      <c r="O24" s="100" t="s">
        <v>48</v>
      </c>
      <c r="P24" s="71"/>
      <c r="Q24" s="20"/>
    </row>
    <row r="25" spans="1:17">
      <c r="A25" s="95"/>
      <c r="B25" s="101" t="s">
        <v>82</v>
      </c>
      <c r="C25" s="96"/>
      <c r="D25" s="126"/>
      <c r="E25" s="127"/>
      <c r="F25" s="88">
        <v>1997</v>
      </c>
      <c r="G25" s="102">
        <v>36677</v>
      </c>
      <c r="H25" s="89" t="s">
        <v>83</v>
      </c>
      <c r="I25" s="90">
        <v>43147</v>
      </c>
      <c r="J25" s="103">
        <v>0</v>
      </c>
      <c r="K25" s="92">
        <v>43147</v>
      </c>
      <c r="L25" s="104"/>
      <c r="M25" s="104"/>
      <c r="N25" s="104"/>
      <c r="O25" s="105"/>
      <c r="P25" s="72"/>
      <c r="Q25" s="20"/>
    </row>
    <row r="26" spans="1:17">
      <c r="A26" s="95"/>
      <c r="B26" s="116" t="s">
        <v>84</v>
      </c>
      <c r="C26" s="96"/>
      <c r="D26" s="128"/>
      <c r="E26" s="129"/>
      <c r="F26" s="88">
        <v>2337</v>
      </c>
      <c r="G26" s="117" t="s">
        <v>85</v>
      </c>
      <c r="H26" s="117" t="s">
        <v>86</v>
      </c>
      <c r="I26" s="90">
        <v>10421</v>
      </c>
      <c r="J26" s="118">
        <v>0</v>
      </c>
      <c r="K26" s="119">
        <v>10421</v>
      </c>
      <c r="L26" s="108"/>
      <c r="M26" s="108"/>
      <c r="N26" s="108"/>
      <c r="O26" s="109"/>
      <c r="P26" s="73"/>
      <c r="Q26" s="20"/>
    </row>
    <row r="27" spans="1:17">
      <c r="A27" s="84">
        <v>13</v>
      </c>
      <c r="B27" s="110" t="s">
        <v>87</v>
      </c>
      <c r="C27" s="86" t="s">
        <v>45</v>
      </c>
      <c r="D27" s="87" t="s">
        <v>59</v>
      </c>
      <c r="E27" s="130" t="s">
        <v>59</v>
      </c>
      <c r="F27" s="88">
        <v>1998</v>
      </c>
      <c r="G27" s="102">
        <v>36677</v>
      </c>
      <c r="H27" s="89">
        <v>36573</v>
      </c>
      <c r="I27" s="90">
        <v>8000</v>
      </c>
      <c r="J27" s="103">
        <v>0</v>
      </c>
      <c r="K27" s="92">
        <v>8000</v>
      </c>
      <c r="L27" s="93">
        <f t="shared" ref="L27:N27" si="4">I27</f>
        <v>8000</v>
      </c>
      <c r="M27" s="93">
        <f t="shared" si="4"/>
        <v>0</v>
      </c>
      <c r="N27" s="93">
        <f t="shared" si="4"/>
        <v>8000</v>
      </c>
      <c r="O27" s="94" t="s">
        <v>88</v>
      </c>
      <c r="P27" s="17"/>
      <c r="Q27" s="20"/>
    </row>
    <row r="28" spans="1:17">
      <c r="A28" s="84">
        <v>14</v>
      </c>
      <c r="B28" s="110" t="s">
        <v>89</v>
      </c>
      <c r="C28" s="86" t="s">
        <v>45</v>
      </c>
      <c r="D28" s="87" t="s">
        <v>81</v>
      </c>
      <c r="E28" s="130" t="s">
        <v>81</v>
      </c>
      <c r="F28" s="88">
        <v>2833</v>
      </c>
      <c r="G28" s="102">
        <v>36741</v>
      </c>
      <c r="H28" s="89">
        <v>36675</v>
      </c>
      <c r="I28" s="90">
        <v>9373</v>
      </c>
      <c r="J28" s="103">
        <v>0</v>
      </c>
      <c r="K28" s="92">
        <v>9373</v>
      </c>
      <c r="L28" s="93">
        <f t="shared" ref="L28:N28" si="5">I28</f>
        <v>9373</v>
      </c>
      <c r="M28" s="93">
        <f t="shared" si="5"/>
        <v>0</v>
      </c>
      <c r="N28" s="93">
        <f t="shared" si="5"/>
        <v>9373</v>
      </c>
      <c r="O28" s="94" t="s">
        <v>88</v>
      </c>
      <c r="P28" s="17"/>
      <c r="Q28" s="20"/>
    </row>
    <row r="29" spans="1:17">
      <c r="A29" s="131">
        <v>15</v>
      </c>
      <c r="B29" s="110" t="s">
        <v>90</v>
      </c>
      <c r="C29" s="96" t="s">
        <v>45</v>
      </c>
      <c r="D29" s="97" t="s">
        <v>91</v>
      </c>
      <c r="E29" s="112" t="s">
        <v>46</v>
      </c>
      <c r="F29" s="132"/>
      <c r="G29" s="133"/>
      <c r="H29" s="134"/>
      <c r="I29" s="135"/>
      <c r="J29" s="136"/>
      <c r="K29" s="93"/>
      <c r="L29" s="99">
        <f>SUM(I30:I31)</f>
        <v>11307</v>
      </c>
      <c r="M29" s="99">
        <f>SUM(J30:J31)</f>
        <v>0</v>
      </c>
      <c r="N29" s="99">
        <f>SUM(L29:M29)</f>
        <v>11307</v>
      </c>
      <c r="O29" s="100" t="s">
        <v>48</v>
      </c>
      <c r="P29" s="71"/>
      <c r="Q29" s="20"/>
    </row>
    <row r="30" spans="1:17">
      <c r="A30" s="137"/>
      <c r="B30" s="101" t="s">
        <v>92</v>
      </c>
      <c r="C30" s="96"/>
      <c r="D30" s="97"/>
      <c r="E30" s="112"/>
      <c r="F30" s="88">
        <v>189</v>
      </c>
      <c r="G30" s="102">
        <v>36909</v>
      </c>
      <c r="H30" s="89">
        <v>36783</v>
      </c>
      <c r="I30" s="90">
        <v>6235</v>
      </c>
      <c r="J30" s="103">
        <v>0</v>
      </c>
      <c r="K30" s="92">
        <v>6235</v>
      </c>
      <c r="L30" s="104"/>
      <c r="M30" s="104"/>
      <c r="N30" s="104"/>
      <c r="O30" s="105"/>
      <c r="P30" s="72"/>
      <c r="Q30" s="20"/>
    </row>
    <row r="31" spans="1:17">
      <c r="A31" s="138"/>
      <c r="B31" s="101" t="s">
        <v>93</v>
      </c>
      <c r="C31" s="96"/>
      <c r="D31" s="97"/>
      <c r="E31" s="112"/>
      <c r="F31" s="88">
        <v>3163</v>
      </c>
      <c r="G31" s="102">
        <v>40703</v>
      </c>
      <c r="H31" s="89">
        <v>40619</v>
      </c>
      <c r="I31" s="90">
        <v>5072</v>
      </c>
      <c r="J31" s="139">
        <v>0</v>
      </c>
      <c r="K31" s="92">
        <v>5072</v>
      </c>
      <c r="L31" s="108"/>
      <c r="M31" s="108"/>
      <c r="N31" s="108"/>
      <c r="O31" s="109"/>
      <c r="P31" s="73"/>
      <c r="Q31" s="20"/>
    </row>
    <row r="32" spans="1:17">
      <c r="A32" s="84">
        <v>16</v>
      </c>
      <c r="B32" s="85" t="s">
        <v>94</v>
      </c>
      <c r="C32" s="86" t="s">
        <v>45</v>
      </c>
      <c r="D32" s="84" t="s">
        <v>46</v>
      </c>
      <c r="E32" s="111" t="s">
        <v>46</v>
      </c>
      <c r="F32" s="88">
        <v>3512</v>
      </c>
      <c r="G32" s="89">
        <v>37539</v>
      </c>
      <c r="H32" s="89">
        <v>37461</v>
      </c>
      <c r="I32" s="91">
        <v>6610</v>
      </c>
      <c r="J32" s="91">
        <v>0</v>
      </c>
      <c r="K32" s="92">
        <f>(I32+J32)</f>
        <v>6610</v>
      </c>
      <c r="L32" s="93">
        <f t="shared" ref="L32:N32" si="6">I32</f>
        <v>6610</v>
      </c>
      <c r="M32" s="93">
        <f t="shared" si="6"/>
        <v>0</v>
      </c>
      <c r="N32" s="93">
        <f t="shared" si="6"/>
        <v>6610</v>
      </c>
      <c r="O32" s="94" t="s">
        <v>88</v>
      </c>
      <c r="P32" s="17"/>
      <c r="Q32" s="20"/>
    </row>
    <row r="33" spans="1:17">
      <c r="A33" s="95">
        <v>17</v>
      </c>
      <c r="B33" s="110" t="s">
        <v>95</v>
      </c>
      <c r="C33" s="96" t="s">
        <v>45</v>
      </c>
      <c r="D33" s="124" t="s">
        <v>50</v>
      </c>
      <c r="E33" s="125" t="s">
        <v>50</v>
      </c>
      <c r="F33" s="113"/>
      <c r="G33" s="102"/>
      <c r="H33" s="89"/>
      <c r="I33" s="90"/>
      <c r="J33" s="103"/>
      <c r="K33" s="92"/>
      <c r="L33" s="99">
        <f t="shared" ref="L33:N33" si="7">SUM(I34:I35)</f>
        <v>69817</v>
      </c>
      <c r="M33" s="99">
        <f t="shared" si="7"/>
        <v>0</v>
      </c>
      <c r="N33" s="99">
        <f t="shared" si="7"/>
        <v>69817</v>
      </c>
      <c r="O33" s="100" t="s">
        <v>48</v>
      </c>
      <c r="P33" s="71"/>
      <c r="Q33" s="20"/>
    </row>
    <row r="34" spans="1:17">
      <c r="A34" s="95"/>
      <c r="B34" s="101" t="s">
        <v>96</v>
      </c>
      <c r="C34" s="96"/>
      <c r="D34" s="126"/>
      <c r="E34" s="127"/>
      <c r="F34" s="88">
        <v>919</v>
      </c>
      <c r="G34" s="102">
        <v>38435</v>
      </c>
      <c r="H34" s="89" t="s">
        <v>97</v>
      </c>
      <c r="I34" s="90">
        <v>59817</v>
      </c>
      <c r="J34" s="103">
        <v>0</v>
      </c>
      <c r="K34" s="92">
        <f>(I34+J34)</f>
        <v>59817</v>
      </c>
      <c r="L34" s="104"/>
      <c r="M34" s="104"/>
      <c r="N34" s="104"/>
      <c r="O34" s="105"/>
      <c r="P34" s="72"/>
      <c r="Q34" s="20"/>
    </row>
    <row r="35" spans="1:17">
      <c r="A35" s="95"/>
      <c r="B35" s="101" t="s">
        <v>98</v>
      </c>
      <c r="C35" s="96"/>
      <c r="D35" s="128"/>
      <c r="E35" s="129"/>
      <c r="F35" s="88">
        <v>2472</v>
      </c>
      <c r="G35" s="117" t="s">
        <v>99</v>
      </c>
      <c r="H35" s="117" t="s">
        <v>100</v>
      </c>
      <c r="I35" s="90">
        <v>10000</v>
      </c>
      <c r="J35" s="118">
        <v>0</v>
      </c>
      <c r="K35" s="92">
        <v>10000</v>
      </c>
      <c r="L35" s="108"/>
      <c r="M35" s="108"/>
      <c r="N35" s="108"/>
      <c r="O35" s="109"/>
      <c r="P35" s="73"/>
      <c r="Q35" s="20"/>
    </row>
    <row r="36" spans="1:17">
      <c r="A36" s="84">
        <v>18</v>
      </c>
      <c r="B36" s="110" t="s">
        <v>101</v>
      </c>
      <c r="C36" s="86" t="s">
        <v>45</v>
      </c>
      <c r="D36" s="87" t="s">
        <v>50</v>
      </c>
      <c r="E36" s="111" t="s">
        <v>50</v>
      </c>
      <c r="F36" s="88">
        <v>3153</v>
      </c>
      <c r="G36" s="102">
        <v>38624</v>
      </c>
      <c r="H36" s="89">
        <v>38477</v>
      </c>
      <c r="I36" s="90">
        <v>49355</v>
      </c>
      <c r="J36" s="103">
        <v>0</v>
      </c>
      <c r="K36" s="92">
        <f>(I36+J36)</f>
        <v>49355</v>
      </c>
      <c r="L36" s="93">
        <f t="shared" ref="L36:N36" si="8">I36</f>
        <v>49355</v>
      </c>
      <c r="M36" s="93">
        <f t="shared" si="8"/>
        <v>0</v>
      </c>
      <c r="N36" s="93">
        <f t="shared" si="8"/>
        <v>49355</v>
      </c>
      <c r="O36" s="94" t="s">
        <v>88</v>
      </c>
      <c r="P36" s="17"/>
      <c r="Q36" s="20"/>
    </row>
    <row r="37" spans="1:17">
      <c r="A37" s="84">
        <v>19</v>
      </c>
      <c r="B37" s="110" t="s">
        <v>102</v>
      </c>
      <c r="C37" s="86" t="s">
        <v>45</v>
      </c>
      <c r="D37" s="87" t="s">
        <v>50</v>
      </c>
      <c r="E37" s="130" t="s">
        <v>50</v>
      </c>
      <c r="F37" s="88">
        <v>1144</v>
      </c>
      <c r="G37" s="102">
        <v>39191</v>
      </c>
      <c r="H37" s="89" t="s">
        <v>103</v>
      </c>
      <c r="I37" s="90">
        <v>0</v>
      </c>
      <c r="J37" s="103">
        <v>186930</v>
      </c>
      <c r="K37" s="92">
        <f>(I37+J37)</f>
        <v>186930</v>
      </c>
      <c r="L37" s="93">
        <f t="shared" ref="L37:N37" si="9">I37</f>
        <v>0</v>
      </c>
      <c r="M37" s="93">
        <f t="shared" si="9"/>
        <v>186930</v>
      </c>
      <c r="N37" s="93">
        <f t="shared" si="9"/>
        <v>186930</v>
      </c>
      <c r="O37" s="94" t="s">
        <v>88</v>
      </c>
      <c r="P37" s="17"/>
      <c r="Q37" s="20"/>
    </row>
    <row r="38" spans="1:17">
      <c r="A38" s="131">
        <v>20</v>
      </c>
      <c r="B38" s="85" t="s">
        <v>104</v>
      </c>
      <c r="C38" s="140" t="s">
        <v>45</v>
      </c>
      <c r="D38" s="131" t="s">
        <v>46</v>
      </c>
      <c r="E38" s="125" t="s">
        <v>46</v>
      </c>
      <c r="F38" s="98"/>
      <c r="G38" s="89"/>
      <c r="H38" s="89"/>
      <c r="I38" s="91"/>
      <c r="J38" s="91"/>
      <c r="K38" s="141"/>
      <c r="L38" s="99">
        <f t="shared" ref="L38:N38" si="10">SUM(I39:I40)</f>
        <v>1641</v>
      </c>
      <c r="M38" s="99">
        <f t="shared" si="10"/>
        <v>2165</v>
      </c>
      <c r="N38" s="99">
        <f t="shared" si="10"/>
        <v>3806</v>
      </c>
      <c r="O38" s="100" t="s">
        <v>48</v>
      </c>
      <c r="P38" s="17"/>
      <c r="Q38" s="20"/>
    </row>
    <row r="39" spans="1:17">
      <c r="A39" s="137"/>
      <c r="B39" s="142" t="s">
        <v>105</v>
      </c>
      <c r="C39" s="143"/>
      <c r="D39" s="137"/>
      <c r="E39" s="127"/>
      <c r="F39" s="88">
        <v>2303</v>
      </c>
      <c r="G39" s="89">
        <v>39282</v>
      </c>
      <c r="H39" s="89" t="s">
        <v>106</v>
      </c>
      <c r="I39" s="91">
        <v>1410</v>
      </c>
      <c r="J39" s="91">
        <v>0</v>
      </c>
      <c r="K39" s="144">
        <f>SUM(I39:J39)</f>
        <v>1410</v>
      </c>
      <c r="L39" s="104"/>
      <c r="M39" s="104"/>
      <c r="N39" s="104"/>
      <c r="O39" s="105"/>
      <c r="P39" s="17"/>
      <c r="Q39" s="20"/>
    </row>
    <row r="40" spans="1:17">
      <c r="A40" s="138"/>
      <c r="B40" s="142" t="s">
        <v>107</v>
      </c>
      <c r="C40" s="145"/>
      <c r="D40" s="138"/>
      <c r="E40" s="129"/>
      <c r="F40" s="88">
        <v>1144</v>
      </c>
      <c r="G40" s="89" t="s">
        <v>108</v>
      </c>
      <c r="H40" s="89" t="s">
        <v>109</v>
      </c>
      <c r="I40" s="91">
        <v>231</v>
      </c>
      <c r="J40" s="91">
        <v>2165</v>
      </c>
      <c r="K40" s="144">
        <f>SUM(I40:J40)</f>
        <v>2396</v>
      </c>
      <c r="L40" s="108"/>
      <c r="M40" s="108"/>
      <c r="N40" s="108"/>
      <c r="O40" s="109"/>
      <c r="P40" s="17"/>
      <c r="Q40" s="20"/>
    </row>
    <row r="41" spans="1:17">
      <c r="A41" s="84">
        <v>21</v>
      </c>
      <c r="B41" s="110" t="s">
        <v>110</v>
      </c>
      <c r="C41" s="86" t="s">
        <v>45</v>
      </c>
      <c r="D41" s="87" t="s">
        <v>111</v>
      </c>
      <c r="E41" s="130" t="s">
        <v>81</v>
      </c>
      <c r="F41" s="88">
        <v>2525</v>
      </c>
      <c r="G41" s="102">
        <v>39996</v>
      </c>
      <c r="H41" s="89" t="s">
        <v>112</v>
      </c>
      <c r="I41" s="90">
        <v>2041</v>
      </c>
      <c r="J41" s="103">
        <v>0</v>
      </c>
      <c r="K41" s="92">
        <f>(I41+J41)</f>
        <v>2041</v>
      </c>
      <c r="L41" s="93">
        <f t="shared" ref="L41:N41" si="11">I41</f>
        <v>2041</v>
      </c>
      <c r="M41" s="93">
        <f t="shared" si="11"/>
        <v>0</v>
      </c>
      <c r="N41" s="93">
        <f t="shared" si="11"/>
        <v>2041</v>
      </c>
      <c r="O41" s="94" t="s">
        <v>88</v>
      </c>
      <c r="P41" s="17"/>
      <c r="Q41" s="20"/>
    </row>
    <row r="42" spans="1:17">
      <c r="A42" s="84">
        <v>22</v>
      </c>
      <c r="B42" s="85" t="s">
        <v>113</v>
      </c>
      <c r="C42" s="86" t="s">
        <v>45</v>
      </c>
      <c r="D42" s="84" t="s">
        <v>46</v>
      </c>
      <c r="E42" s="111" t="s">
        <v>46</v>
      </c>
      <c r="F42" s="88" t="s">
        <v>114</v>
      </c>
      <c r="G42" s="89">
        <v>40262</v>
      </c>
      <c r="H42" s="89" t="s">
        <v>115</v>
      </c>
      <c r="I42" s="91">
        <v>8096</v>
      </c>
      <c r="J42" s="91">
        <v>0</v>
      </c>
      <c r="K42" s="144">
        <f>(I42+J42)</f>
        <v>8096</v>
      </c>
      <c r="L42" s="93">
        <f t="shared" ref="L42:N42" si="12">I42</f>
        <v>8096</v>
      </c>
      <c r="M42" s="93">
        <f t="shared" si="12"/>
        <v>0</v>
      </c>
      <c r="N42" s="93">
        <f t="shared" si="12"/>
        <v>8096</v>
      </c>
      <c r="O42" s="94" t="s">
        <v>88</v>
      </c>
      <c r="P42" s="17"/>
      <c r="Q42" s="20"/>
    </row>
    <row r="43" spans="1:17">
      <c r="A43" s="84">
        <v>23</v>
      </c>
      <c r="B43" s="146" t="s">
        <v>116</v>
      </c>
      <c r="C43" s="86" t="s">
        <v>45</v>
      </c>
      <c r="D43" s="147" t="s">
        <v>117</v>
      </c>
      <c r="E43" s="130" t="s">
        <v>46</v>
      </c>
      <c r="F43" s="88" t="s">
        <v>118</v>
      </c>
      <c r="G43" s="102">
        <v>40360</v>
      </c>
      <c r="H43" s="89" t="s">
        <v>119</v>
      </c>
      <c r="I43" s="90">
        <v>18287</v>
      </c>
      <c r="J43" s="103">
        <v>0</v>
      </c>
      <c r="K43" s="92">
        <f>(I43+J43)</f>
        <v>18287</v>
      </c>
      <c r="L43" s="123">
        <v>18287</v>
      </c>
      <c r="M43" s="123">
        <f>J43</f>
        <v>0</v>
      </c>
      <c r="N43" s="123">
        <v>18287</v>
      </c>
      <c r="O43" s="148" t="s">
        <v>88</v>
      </c>
      <c r="P43" s="17"/>
      <c r="Q43" s="20"/>
    </row>
    <row r="44" spans="1:17">
      <c r="A44" s="84">
        <v>24</v>
      </c>
      <c r="B44" s="167" t="s">
        <v>120</v>
      </c>
      <c r="C44" s="86" t="s">
        <v>45</v>
      </c>
      <c r="D44" s="147" t="s">
        <v>121</v>
      </c>
      <c r="E44" s="130" t="s">
        <v>46</v>
      </c>
      <c r="F44" s="88" t="s">
        <v>122</v>
      </c>
      <c r="G44" s="168">
        <v>40429</v>
      </c>
      <c r="H44" s="89" t="s">
        <v>123</v>
      </c>
      <c r="I44" s="107">
        <v>6311</v>
      </c>
      <c r="J44" s="107">
        <v>0</v>
      </c>
      <c r="K44" s="92">
        <f>(I44+J44)</f>
        <v>6311</v>
      </c>
      <c r="L44" s="93">
        <f t="shared" ref="L44:N44" si="13">I44</f>
        <v>6311</v>
      </c>
      <c r="M44" s="93">
        <f t="shared" si="13"/>
        <v>0</v>
      </c>
      <c r="N44" s="93">
        <f t="shared" si="13"/>
        <v>6311</v>
      </c>
      <c r="O44" s="94" t="s">
        <v>88</v>
      </c>
      <c r="P44" s="17"/>
      <c r="Q44" s="20"/>
    </row>
    <row r="45" spans="1:17">
      <c r="A45" s="84">
        <v>25</v>
      </c>
      <c r="B45" s="169" t="s">
        <v>124</v>
      </c>
      <c r="C45" s="86" t="s">
        <v>45</v>
      </c>
      <c r="D45" s="147" t="s">
        <v>125</v>
      </c>
      <c r="E45" s="130" t="s">
        <v>46</v>
      </c>
      <c r="F45" s="88">
        <v>2623</v>
      </c>
      <c r="G45" s="102">
        <v>41011</v>
      </c>
      <c r="H45" s="89" t="s">
        <v>53</v>
      </c>
      <c r="I45" s="107">
        <v>1240</v>
      </c>
      <c r="J45" s="107">
        <v>0</v>
      </c>
      <c r="K45" s="92">
        <f>(I45+J45)</f>
        <v>1240</v>
      </c>
      <c r="L45" s="93">
        <f t="shared" ref="L45:N45" si="14">I45</f>
        <v>1240</v>
      </c>
      <c r="M45" s="93">
        <f t="shared" si="14"/>
        <v>0</v>
      </c>
      <c r="N45" s="93">
        <f t="shared" si="14"/>
        <v>1240</v>
      </c>
      <c r="O45" s="94" t="s">
        <v>88</v>
      </c>
      <c r="P45" s="17"/>
      <c r="Q45" s="20"/>
    </row>
    <row r="46" spans="1:17">
      <c r="A46" s="84">
        <v>26</v>
      </c>
      <c r="B46" s="169" t="s">
        <v>126</v>
      </c>
      <c r="C46" s="86" t="s">
        <v>45</v>
      </c>
      <c r="D46" s="147" t="s">
        <v>91</v>
      </c>
      <c r="E46" s="130" t="s">
        <v>50</v>
      </c>
      <c r="F46" s="88">
        <v>3623</v>
      </c>
      <c r="G46" s="170" t="s">
        <v>127</v>
      </c>
      <c r="H46" s="171" t="s">
        <v>128</v>
      </c>
      <c r="I46" s="90">
        <v>2737</v>
      </c>
      <c r="J46" s="118">
        <v>1623</v>
      </c>
      <c r="K46" s="119">
        <f>SUM(I46:J46)</f>
        <v>4360</v>
      </c>
      <c r="L46" s="93">
        <f t="shared" ref="L46:N46" si="15">I46</f>
        <v>2737</v>
      </c>
      <c r="M46" s="93">
        <f t="shared" si="15"/>
        <v>1623</v>
      </c>
      <c r="N46" s="93">
        <f t="shared" si="15"/>
        <v>4360</v>
      </c>
      <c r="O46" s="94" t="s">
        <v>88</v>
      </c>
      <c r="P46" s="17"/>
      <c r="Q46" s="20"/>
    </row>
    <row r="47" spans="1:17">
      <c r="A47" s="84">
        <v>27</v>
      </c>
      <c r="B47" s="110" t="s">
        <v>129</v>
      </c>
      <c r="C47" s="86" t="s">
        <v>45</v>
      </c>
      <c r="D47" s="87" t="s">
        <v>59</v>
      </c>
      <c r="E47" s="130" t="s">
        <v>59</v>
      </c>
      <c r="F47" s="88">
        <v>4086</v>
      </c>
      <c r="G47" s="102">
        <v>41501</v>
      </c>
      <c r="H47" s="89" t="s">
        <v>130</v>
      </c>
      <c r="I47" s="90">
        <v>2770</v>
      </c>
      <c r="J47" s="90">
        <v>0</v>
      </c>
      <c r="K47" s="119">
        <v>2770</v>
      </c>
      <c r="L47" s="93">
        <f t="shared" ref="L47:N47" si="16">I47</f>
        <v>2770</v>
      </c>
      <c r="M47" s="93">
        <f t="shared" si="16"/>
        <v>0</v>
      </c>
      <c r="N47" s="93">
        <f t="shared" si="16"/>
        <v>2770</v>
      </c>
      <c r="O47" s="94" t="s">
        <v>88</v>
      </c>
      <c r="P47" s="17"/>
      <c r="Q47" s="20"/>
    </row>
    <row r="48" spans="1:17">
      <c r="A48" s="95">
        <v>28</v>
      </c>
      <c r="B48" s="110" t="s">
        <v>131</v>
      </c>
      <c r="C48" s="96" t="s">
        <v>45</v>
      </c>
      <c r="D48" s="124" t="s">
        <v>132</v>
      </c>
      <c r="E48" s="125" t="s">
        <v>81</v>
      </c>
      <c r="F48" s="113"/>
      <c r="G48" s="102"/>
      <c r="H48" s="89"/>
      <c r="I48" s="90"/>
      <c r="J48" s="90"/>
      <c r="K48" s="119"/>
      <c r="L48" s="99">
        <f t="shared" ref="L48:N48" si="17">SUM(I49:I50)</f>
        <v>1804</v>
      </c>
      <c r="M48" s="99">
        <f t="shared" si="17"/>
        <v>8071</v>
      </c>
      <c r="N48" s="99">
        <f t="shared" si="17"/>
        <v>9875</v>
      </c>
      <c r="O48" s="100" t="s">
        <v>88</v>
      </c>
      <c r="P48" s="71"/>
      <c r="Q48" s="20"/>
    </row>
    <row r="49" spans="1:17">
      <c r="A49" s="95"/>
      <c r="B49" s="101" t="s">
        <v>133</v>
      </c>
      <c r="C49" s="96"/>
      <c r="D49" s="126"/>
      <c r="E49" s="127"/>
      <c r="F49" s="88">
        <v>5475</v>
      </c>
      <c r="G49" s="102">
        <v>41571</v>
      </c>
      <c r="H49" s="102" t="s">
        <v>134</v>
      </c>
      <c r="I49" s="90">
        <v>1804</v>
      </c>
      <c r="J49" s="103">
        <v>0</v>
      </c>
      <c r="K49" s="92">
        <f>(I49+J49)</f>
        <v>1804</v>
      </c>
      <c r="L49" s="104"/>
      <c r="M49" s="104"/>
      <c r="N49" s="104"/>
      <c r="O49" s="105"/>
      <c r="P49" s="72"/>
      <c r="Q49" s="20"/>
    </row>
    <row r="50" spans="1:17">
      <c r="A50" s="95"/>
      <c r="B50" s="116" t="s">
        <v>135</v>
      </c>
      <c r="C50" s="96"/>
      <c r="D50" s="128"/>
      <c r="E50" s="129"/>
      <c r="F50" s="88">
        <v>129</v>
      </c>
      <c r="G50" s="117" t="s">
        <v>65</v>
      </c>
      <c r="H50" s="117" t="s">
        <v>136</v>
      </c>
      <c r="I50" s="90">
        <v>0</v>
      </c>
      <c r="J50" s="118">
        <v>8071</v>
      </c>
      <c r="K50" s="119">
        <f>SUM(I50:J50)</f>
        <v>8071</v>
      </c>
      <c r="L50" s="108"/>
      <c r="M50" s="108"/>
      <c r="N50" s="108"/>
      <c r="O50" s="109"/>
      <c r="P50" s="73"/>
      <c r="Q50" s="20"/>
    </row>
    <row r="51" spans="1:17">
      <c r="A51" s="84">
        <v>29</v>
      </c>
      <c r="B51" s="85" t="s">
        <v>137</v>
      </c>
      <c r="C51" s="86" t="s">
        <v>45</v>
      </c>
      <c r="D51" s="84" t="s">
        <v>46</v>
      </c>
      <c r="E51" s="130" t="s">
        <v>46</v>
      </c>
      <c r="F51" s="88">
        <v>5078</v>
      </c>
      <c r="G51" s="89">
        <v>41550</v>
      </c>
      <c r="H51" s="89" t="s">
        <v>138</v>
      </c>
      <c r="I51" s="91">
        <v>1339</v>
      </c>
      <c r="J51" s="91">
        <v>0</v>
      </c>
      <c r="K51" s="92">
        <f>(I51+J51)</f>
        <v>1339</v>
      </c>
      <c r="L51" s="93">
        <f t="shared" ref="L51:N51" si="18">I51</f>
        <v>1339</v>
      </c>
      <c r="M51" s="93">
        <f t="shared" si="18"/>
        <v>0</v>
      </c>
      <c r="N51" s="93">
        <f t="shared" si="18"/>
        <v>1339</v>
      </c>
      <c r="O51" s="94" t="s">
        <v>88</v>
      </c>
      <c r="P51" s="17"/>
      <c r="Q51" s="20"/>
    </row>
    <row r="52" spans="1:17">
      <c r="A52" s="84">
        <v>30</v>
      </c>
      <c r="B52" s="172" t="s">
        <v>139</v>
      </c>
      <c r="C52" s="86" t="s">
        <v>45</v>
      </c>
      <c r="D52" s="84" t="s">
        <v>72</v>
      </c>
      <c r="E52" s="130" t="s">
        <v>46</v>
      </c>
      <c r="F52" s="88">
        <v>128</v>
      </c>
      <c r="G52" s="117" t="s">
        <v>65</v>
      </c>
      <c r="H52" s="117" t="s">
        <v>140</v>
      </c>
      <c r="I52" s="90">
        <v>595</v>
      </c>
      <c r="J52" s="118">
        <v>0</v>
      </c>
      <c r="K52" s="119">
        <f t="shared" ref="K52:K57" si="19">SUM(I52:J52)</f>
        <v>595</v>
      </c>
      <c r="L52" s="93">
        <f t="shared" ref="L52:N52" si="20">I52</f>
        <v>595</v>
      </c>
      <c r="M52" s="93">
        <f t="shared" si="20"/>
        <v>0</v>
      </c>
      <c r="N52" s="93">
        <f t="shared" si="20"/>
        <v>595</v>
      </c>
      <c r="O52" s="94" t="s">
        <v>88</v>
      </c>
      <c r="P52" s="17"/>
      <c r="Q52" s="20"/>
    </row>
    <row r="53" spans="1:17">
      <c r="A53" s="84">
        <v>31</v>
      </c>
      <c r="B53" s="172" t="s">
        <v>141</v>
      </c>
      <c r="C53" s="86" t="s">
        <v>45</v>
      </c>
      <c r="D53" s="84" t="s">
        <v>46</v>
      </c>
      <c r="E53" s="130" t="s">
        <v>46</v>
      </c>
      <c r="F53" s="88">
        <v>2338</v>
      </c>
      <c r="G53" s="117" t="s">
        <v>85</v>
      </c>
      <c r="H53" s="117" t="s">
        <v>86</v>
      </c>
      <c r="I53" s="90">
        <v>5831</v>
      </c>
      <c r="J53" s="118">
        <v>0</v>
      </c>
      <c r="K53" s="119">
        <f t="shared" si="19"/>
        <v>5831</v>
      </c>
      <c r="L53" s="93">
        <f t="shared" ref="L53:N53" si="21">I53</f>
        <v>5831</v>
      </c>
      <c r="M53" s="93">
        <f t="shared" si="21"/>
        <v>0</v>
      </c>
      <c r="N53" s="93">
        <f t="shared" si="21"/>
        <v>5831</v>
      </c>
      <c r="O53" s="94" t="s">
        <v>88</v>
      </c>
      <c r="P53" s="17"/>
      <c r="Q53" s="20"/>
    </row>
    <row r="54" spans="1:17">
      <c r="A54" s="84">
        <v>32</v>
      </c>
      <c r="B54" s="172" t="s">
        <v>142</v>
      </c>
      <c r="C54" s="86" t="s">
        <v>45</v>
      </c>
      <c r="D54" s="84" t="s">
        <v>59</v>
      </c>
      <c r="E54" s="130" t="s">
        <v>59</v>
      </c>
      <c r="F54" s="88">
        <v>2339</v>
      </c>
      <c r="G54" s="117" t="s">
        <v>85</v>
      </c>
      <c r="H54" s="117" t="s">
        <v>143</v>
      </c>
      <c r="I54" s="90">
        <v>4923</v>
      </c>
      <c r="J54" s="118">
        <v>0</v>
      </c>
      <c r="K54" s="119">
        <f t="shared" si="19"/>
        <v>4923</v>
      </c>
      <c r="L54" s="93">
        <f t="shared" ref="L54:N54" si="22">I54</f>
        <v>4923</v>
      </c>
      <c r="M54" s="93">
        <f t="shared" si="22"/>
        <v>0</v>
      </c>
      <c r="N54" s="93">
        <f t="shared" si="22"/>
        <v>4923</v>
      </c>
      <c r="O54" s="94" t="s">
        <v>88</v>
      </c>
      <c r="P54" s="17"/>
      <c r="Q54" s="20"/>
    </row>
    <row r="55" spans="1:17">
      <c r="A55" s="84">
        <v>33</v>
      </c>
      <c r="B55" s="173" t="s">
        <v>144</v>
      </c>
      <c r="C55" s="86" t="s">
        <v>45</v>
      </c>
      <c r="D55" s="84" t="s">
        <v>59</v>
      </c>
      <c r="E55" s="130" t="s">
        <v>59</v>
      </c>
      <c r="F55" s="88">
        <v>203</v>
      </c>
      <c r="G55" s="174" t="s">
        <v>145</v>
      </c>
      <c r="H55" s="174" t="s">
        <v>146</v>
      </c>
      <c r="I55" s="91">
        <v>5528</v>
      </c>
      <c r="J55" s="91">
        <v>0</v>
      </c>
      <c r="K55" s="92">
        <f t="shared" si="19"/>
        <v>5528</v>
      </c>
      <c r="L55" s="93">
        <f t="shared" ref="L55:N55" si="23">I55</f>
        <v>5528</v>
      </c>
      <c r="M55" s="93">
        <f t="shared" si="23"/>
        <v>0</v>
      </c>
      <c r="N55" s="93">
        <f t="shared" si="23"/>
        <v>5528</v>
      </c>
      <c r="O55" s="94" t="s">
        <v>88</v>
      </c>
      <c r="P55" s="17"/>
      <c r="Q55" s="20"/>
    </row>
    <row r="56" spans="1:17">
      <c r="A56" s="84">
        <v>34</v>
      </c>
      <c r="B56" s="173" t="s">
        <v>147</v>
      </c>
      <c r="C56" s="86" t="s">
        <v>45</v>
      </c>
      <c r="D56" s="84" t="s">
        <v>81</v>
      </c>
      <c r="E56" s="130" t="s">
        <v>81</v>
      </c>
      <c r="F56" s="88">
        <v>202</v>
      </c>
      <c r="G56" s="174" t="s">
        <v>145</v>
      </c>
      <c r="H56" s="174" t="s">
        <v>148</v>
      </c>
      <c r="I56" s="91">
        <v>38874</v>
      </c>
      <c r="J56" s="91">
        <v>0</v>
      </c>
      <c r="K56" s="92">
        <f t="shared" si="19"/>
        <v>38874</v>
      </c>
      <c r="L56" s="93">
        <f t="shared" ref="L56:N56" si="24">I56</f>
        <v>38874</v>
      </c>
      <c r="M56" s="93">
        <f t="shared" si="24"/>
        <v>0</v>
      </c>
      <c r="N56" s="93">
        <f t="shared" si="24"/>
        <v>38874</v>
      </c>
      <c r="O56" s="94" t="s">
        <v>88</v>
      </c>
      <c r="P56" s="17"/>
      <c r="Q56" s="20"/>
    </row>
    <row r="57" spans="1:17">
      <c r="A57" s="84">
        <v>35</v>
      </c>
      <c r="B57" s="173" t="s">
        <v>149</v>
      </c>
      <c r="C57" s="86" t="s">
        <v>45</v>
      </c>
      <c r="D57" s="84" t="s">
        <v>59</v>
      </c>
      <c r="E57" s="130" t="s">
        <v>59</v>
      </c>
      <c r="F57" s="88">
        <v>3162</v>
      </c>
      <c r="G57" s="175" t="s">
        <v>150</v>
      </c>
      <c r="H57" s="175" t="s">
        <v>55</v>
      </c>
      <c r="I57" s="176">
        <v>5729</v>
      </c>
      <c r="J57" s="176">
        <v>0</v>
      </c>
      <c r="K57" s="177">
        <f t="shared" si="19"/>
        <v>5729</v>
      </c>
      <c r="L57" s="93">
        <f t="shared" ref="L57:N57" si="25">I57</f>
        <v>5729</v>
      </c>
      <c r="M57" s="93">
        <f t="shared" si="25"/>
        <v>0</v>
      </c>
      <c r="N57" s="93">
        <f t="shared" si="25"/>
        <v>5729</v>
      </c>
      <c r="O57" s="94" t="s">
        <v>88</v>
      </c>
      <c r="P57" s="17"/>
      <c r="Q57" s="20"/>
    </row>
    <row r="58" spans="1:17">
      <c r="A58" s="84">
        <v>36</v>
      </c>
      <c r="B58" s="173" t="s">
        <v>151</v>
      </c>
      <c r="C58" s="86" t="s">
        <v>45</v>
      </c>
      <c r="D58" s="84" t="s">
        <v>91</v>
      </c>
      <c r="E58" s="130" t="s">
        <v>50</v>
      </c>
      <c r="F58" s="88">
        <v>1796</v>
      </c>
      <c r="G58" s="174" t="s">
        <v>152</v>
      </c>
      <c r="H58" s="174" t="s">
        <v>153</v>
      </c>
      <c r="I58" s="91">
        <v>17527</v>
      </c>
      <c r="J58" s="91">
        <v>0</v>
      </c>
      <c r="K58" s="92">
        <v>17527</v>
      </c>
      <c r="L58" s="93">
        <f t="shared" ref="L58:N58" si="26">I58</f>
        <v>17527</v>
      </c>
      <c r="M58" s="93">
        <f t="shared" si="26"/>
        <v>0</v>
      </c>
      <c r="N58" s="93">
        <f t="shared" si="26"/>
        <v>17527</v>
      </c>
      <c r="O58" s="94" t="s">
        <v>88</v>
      </c>
      <c r="P58" s="17"/>
      <c r="Q58" s="20"/>
    </row>
    <row r="59" spans="1:17">
      <c r="A59" s="178">
        <v>37</v>
      </c>
      <c r="B59" s="179" t="s">
        <v>154</v>
      </c>
      <c r="C59" s="86" t="s">
        <v>45</v>
      </c>
      <c r="D59" s="84" t="s">
        <v>155</v>
      </c>
      <c r="E59" s="130" t="s">
        <v>46</v>
      </c>
      <c r="F59" s="88">
        <v>4618</v>
      </c>
      <c r="G59" s="174" t="s">
        <v>156</v>
      </c>
      <c r="H59" s="174" t="s">
        <v>157</v>
      </c>
      <c r="I59" s="91">
        <v>1174</v>
      </c>
      <c r="J59" s="91">
        <v>0</v>
      </c>
      <c r="K59" s="180">
        <f>((I59+J59))</f>
        <v>1174</v>
      </c>
      <c r="L59" s="23">
        <f t="shared" ref="L59:N63" si="27">I59</f>
        <v>1174</v>
      </c>
      <c r="M59" s="23">
        <f t="shared" si="27"/>
        <v>0</v>
      </c>
      <c r="N59" s="23">
        <f t="shared" si="27"/>
        <v>1174</v>
      </c>
      <c r="O59" s="94" t="s">
        <v>88</v>
      </c>
      <c r="P59" s="17" t="s">
        <v>158</v>
      </c>
      <c r="Q59" s="20"/>
    </row>
    <row r="60" spans="1:17">
      <c r="A60" s="178">
        <v>38</v>
      </c>
      <c r="B60" s="181" t="s">
        <v>159</v>
      </c>
      <c r="C60" s="86" t="s">
        <v>45</v>
      </c>
      <c r="D60" s="182" t="s">
        <v>160</v>
      </c>
      <c r="E60" s="111" t="s">
        <v>59</v>
      </c>
      <c r="F60" s="88">
        <v>2748</v>
      </c>
      <c r="G60" s="183" t="s">
        <v>161</v>
      </c>
      <c r="H60" s="184" t="s">
        <v>162</v>
      </c>
      <c r="I60" s="91">
        <v>3841</v>
      </c>
      <c r="J60" s="91">
        <v>0</v>
      </c>
      <c r="K60" s="144">
        <f>((I60+J60))</f>
        <v>3841</v>
      </c>
      <c r="L60" s="180">
        <f t="shared" si="27"/>
        <v>3841</v>
      </c>
      <c r="M60" s="180">
        <f t="shared" si="27"/>
        <v>0</v>
      </c>
      <c r="N60" s="180">
        <f t="shared" si="27"/>
        <v>3841</v>
      </c>
      <c r="O60" s="94" t="s">
        <v>88</v>
      </c>
      <c r="P60" s="18" t="s">
        <v>158</v>
      </c>
      <c r="Q60" s="20"/>
    </row>
    <row r="61" spans="1:17">
      <c r="A61" s="178">
        <v>39</v>
      </c>
      <c r="B61" s="179" t="s">
        <v>163</v>
      </c>
      <c r="C61" s="86" t="s">
        <v>45</v>
      </c>
      <c r="D61" s="84" t="s">
        <v>164</v>
      </c>
      <c r="E61" s="130" t="s">
        <v>81</v>
      </c>
      <c r="F61" s="88">
        <v>4079</v>
      </c>
      <c r="G61" s="174" t="s">
        <v>165</v>
      </c>
      <c r="H61" s="174" t="s">
        <v>166</v>
      </c>
      <c r="I61" s="91">
        <v>66721</v>
      </c>
      <c r="J61" s="185">
        <v>0</v>
      </c>
      <c r="K61" s="180">
        <f>((I61+J61))</f>
        <v>66721</v>
      </c>
      <c r="L61" s="23">
        <f t="shared" si="27"/>
        <v>66721</v>
      </c>
      <c r="M61" s="23">
        <f t="shared" si="27"/>
        <v>0</v>
      </c>
      <c r="N61" s="23">
        <f t="shared" si="27"/>
        <v>66721</v>
      </c>
      <c r="O61" s="94" t="s">
        <v>88</v>
      </c>
      <c r="P61" s="17" t="s">
        <v>158</v>
      </c>
      <c r="Q61" s="20"/>
    </row>
    <row r="62" spans="1:17">
      <c r="A62" s="178">
        <v>40</v>
      </c>
      <c r="B62" s="179" t="s">
        <v>167</v>
      </c>
      <c r="C62" s="186" t="s">
        <v>45</v>
      </c>
      <c r="D62" s="84" t="s">
        <v>168</v>
      </c>
      <c r="E62" s="111" t="s">
        <v>50</v>
      </c>
      <c r="F62" s="88">
        <v>61</v>
      </c>
      <c r="G62" s="174" t="s">
        <v>169</v>
      </c>
      <c r="H62" s="174" t="s">
        <v>170</v>
      </c>
      <c r="I62" s="91">
        <v>1128</v>
      </c>
      <c r="J62" s="185">
        <v>0</v>
      </c>
      <c r="K62" s="180">
        <f>((I62+J62))</f>
        <v>1128</v>
      </c>
      <c r="L62" s="23">
        <f t="shared" si="27"/>
        <v>1128</v>
      </c>
      <c r="M62" s="23">
        <f t="shared" si="27"/>
        <v>0</v>
      </c>
      <c r="N62" s="23">
        <f t="shared" si="27"/>
        <v>1128</v>
      </c>
      <c r="O62" s="94" t="s">
        <v>88</v>
      </c>
      <c r="P62" s="17" t="s">
        <v>158</v>
      </c>
      <c r="Q62" s="20"/>
    </row>
    <row r="63" spans="1:17">
      <c r="A63" s="178">
        <v>41</v>
      </c>
      <c r="B63" s="187" t="s">
        <v>171</v>
      </c>
      <c r="C63" s="86" t="s">
        <v>45</v>
      </c>
      <c r="D63" s="188" t="s">
        <v>168</v>
      </c>
      <c r="E63" s="111" t="s">
        <v>50</v>
      </c>
      <c r="F63" s="88">
        <v>62</v>
      </c>
      <c r="G63" s="174" t="s">
        <v>169</v>
      </c>
      <c r="H63" s="174" t="s">
        <v>170</v>
      </c>
      <c r="I63" s="91">
        <v>4953</v>
      </c>
      <c r="J63" s="91">
        <v>0</v>
      </c>
      <c r="K63" s="180">
        <f>((I63+J63))</f>
        <v>4953</v>
      </c>
      <c r="L63" s="23">
        <f t="shared" si="27"/>
        <v>4953</v>
      </c>
      <c r="M63" s="23">
        <f t="shared" si="27"/>
        <v>0</v>
      </c>
      <c r="N63" s="23">
        <f t="shared" si="27"/>
        <v>4953</v>
      </c>
      <c r="O63" s="94" t="s">
        <v>88</v>
      </c>
      <c r="P63" s="17" t="s">
        <v>158</v>
      </c>
      <c r="Q63" s="20"/>
    </row>
    <row r="64" spans="1:17">
      <c r="A64" s="178">
        <v>42</v>
      </c>
      <c r="B64" s="189" t="s">
        <v>172</v>
      </c>
      <c r="C64" s="190" t="s">
        <v>45</v>
      </c>
      <c r="D64" s="178" t="s">
        <v>121</v>
      </c>
      <c r="E64" s="111" t="s">
        <v>46</v>
      </c>
      <c r="F64" s="88">
        <v>2658</v>
      </c>
      <c r="G64" s="191" t="s">
        <v>173</v>
      </c>
      <c r="H64" s="191" t="s">
        <v>174</v>
      </c>
      <c r="I64" s="192">
        <v>4709</v>
      </c>
      <c r="J64" s="193">
        <v>0</v>
      </c>
      <c r="K64" s="194">
        <v>4709</v>
      </c>
      <c r="L64" s="21">
        <v>4709</v>
      </c>
      <c r="M64" s="21">
        <v>0</v>
      </c>
      <c r="N64" s="21">
        <v>4709</v>
      </c>
      <c r="O64" s="195" t="s">
        <v>88</v>
      </c>
      <c r="P64" s="19"/>
      <c r="Q64" s="20"/>
    </row>
    <row r="65" spans="1:17" ht="15" customHeight="1">
      <c r="A65" s="178">
        <v>43</v>
      </c>
      <c r="B65" s="189" t="s">
        <v>175</v>
      </c>
      <c r="C65" s="196" t="s">
        <v>45</v>
      </c>
      <c r="D65" s="178" t="s">
        <v>176</v>
      </c>
      <c r="E65" s="111" t="s">
        <v>50</v>
      </c>
      <c r="F65" s="88">
        <v>3694</v>
      </c>
      <c r="G65" s="191" t="s">
        <v>177</v>
      </c>
      <c r="H65" s="191" t="s">
        <v>178</v>
      </c>
      <c r="I65" s="192">
        <v>8531</v>
      </c>
      <c r="J65" s="193">
        <v>0</v>
      </c>
      <c r="K65" s="194">
        <v>8531</v>
      </c>
      <c r="L65" s="197">
        <v>8531</v>
      </c>
      <c r="M65" s="197">
        <f>J65</f>
        <v>0</v>
      </c>
      <c r="N65" s="197">
        <v>8531</v>
      </c>
      <c r="O65" s="195" t="s">
        <v>88</v>
      </c>
      <c r="P65" s="19"/>
      <c r="Q65" s="20"/>
    </row>
    <row r="66" spans="1:17">
      <c r="A66" s="178">
        <v>44</v>
      </c>
      <c r="B66" s="173" t="s">
        <v>179</v>
      </c>
      <c r="C66" s="86" t="s">
        <v>45</v>
      </c>
      <c r="D66" s="188" t="s">
        <v>176</v>
      </c>
      <c r="E66" s="130" t="s">
        <v>50</v>
      </c>
      <c r="F66" s="88">
        <v>171</v>
      </c>
      <c r="G66" s="198" t="s">
        <v>180</v>
      </c>
      <c r="H66" s="174" t="s">
        <v>181</v>
      </c>
      <c r="I66" s="91">
        <v>0</v>
      </c>
      <c r="J66" s="91">
        <v>1011772</v>
      </c>
      <c r="K66" s="92">
        <f>((I66+J66))</f>
        <v>1011772</v>
      </c>
      <c r="L66" s="23">
        <f t="shared" ref="L66:N66" si="28">I66</f>
        <v>0</v>
      </c>
      <c r="M66" s="23">
        <f t="shared" si="28"/>
        <v>1011772</v>
      </c>
      <c r="N66" s="23">
        <f t="shared" si="28"/>
        <v>1011772</v>
      </c>
      <c r="O66" s="94" t="s">
        <v>88</v>
      </c>
      <c r="P66" s="17"/>
      <c r="Q66" s="20"/>
    </row>
    <row r="67" spans="1:17">
      <c r="A67" s="178">
        <v>45</v>
      </c>
      <c r="B67" s="179" t="s">
        <v>182</v>
      </c>
      <c r="C67" s="86" t="s">
        <v>45</v>
      </c>
      <c r="D67" s="84" t="s">
        <v>176</v>
      </c>
      <c r="E67" s="111" t="s">
        <v>50</v>
      </c>
      <c r="F67" s="88">
        <v>170</v>
      </c>
      <c r="G67" s="174" t="s">
        <v>180</v>
      </c>
      <c r="H67" s="174" t="s">
        <v>183</v>
      </c>
      <c r="I67" s="91">
        <v>13029</v>
      </c>
      <c r="J67" s="185">
        <v>0</v>
      </c>
      <c r="K67" s="180">
        <v>13029</v>
      </c>
      <c r="L67" s="23">
        <f t="shared" ref="L67:N67" si="29">I67</f>
        <v>13029</v>
      </c>
      <c r="M67" s="23">
        <f t="shared" si="29"/>
        <v>0</v>
      </c>
      <c r="N67" s="23">
        <f t="shared" si="29"/>
        <v>13029</v>
      </c>
      <c r="O67" s="94" t="s">
        <v>88</v>
      </c>
      <c r="P67" s="17"/>
      <c r="Q67" s="20"/>
    </row>
    <row r="68" spans="1:17" s="15" customFormat="1">
      <c r="A68" s="178">
        <v>46</v>
      </c>
      <c r="B68" s="187" t="s">
        <v>184</v>
      </c>
      <c r="C68" s="199" t="s">
        <v>45</v>
      </c>
      <c r="D68" s="188" t="s">
        <v>164</v>
      </c>
      <c r="E68" s="111" t="s">
        <v>81</v>
      </c>
      <c r="F68" s="88">
        <v>159</v>
      </c>
      <c r="G68" s="174" t="s">
        <v>185</v>
      </c>
      <c r="H68" s="174" t="s">
        <v>186</v>
      </c>
      <c r="I68" s="91">
        <v>51342</v>
      </c>
      <c r="J68" s="91">
        <v>0</v>
      </c>
      <c r="K68" s="180">
        <v>51342</v>
      </c>
      <c r="L68" s="23">
        <v>51342</v>
      </c>
      <c r="M68" s="23">
        <f>J68</f>
        <v>0</v>
      </c>
      <c r="N68" s="23">
        <f>K68</f>
        <v>51342</v>
      </c>
      <c r="O68" s="94" t="s">
        <v>88</v>
      </c>
      <c r="P68" s="17"/>
      <c r="Q68" s="27"/>
    </row>
    <row r="69" spans="1:17">
      <c r="A69" s="200"/>
      <c r="B69" s="201"/>
      <c r="C69" s="202"/>
      <c r="D69" s="203"/>
      <c r="E69" s="204"/>
      <c r="F69" s="205"/>
      <c r="G69" s="206" t="s">
        <v>187</v>
      </c>
      <c r="H69" s="207"/>
      <c r="I69" s="208">
        <f t="shared" ref="I69:N69" si="30">SUM(I7:I68)</f>
        <v>638167</v>
      </c>
      <c r="J69" s="209">
        <f t="shared" si="30"/>
        <v>1243726</v>
      </c>
      <c r="K69" s="197">
        <f t="shared" si="30"/>
        <v>1881893</v>
      </c>
      <c r="L69" s="23">
        <f t="shared" si="30"/>
        <v>638167</v>
      </c>
      <c r="M69" s="23">
        <f t="shared" si="30"/>
        <v>1243726</v>
      </c>
      <c r="N69" s="23">
        <f t="shared" si="30"/>
        <v>1881893</v>
      </c>
      <c r="O69" s="195"/>
      <c r="P69" s="22"/>
      <c r="Q69" s="20"/>
    </row>
    <row r="70" spans="1:17">
      <c r="A70" s="200"/>
      <c r="B70" s="201"/>
      <c r="C70" s="202"/>
      <c r="D70" s="203"/>
      <c r="E70" s="111"/>
      <c r="F70" s="205"/>
      <c r="G70" s="191"/>
      <c r="H70" s="191"/>
      <c r="I70" s="192"/>
      <c r="J70" s="193"/>
      <c r="K70" s="194"/>
      <c r="L70" s="21"/>
      <c r="M70" s="21"/>
      <c r="N70" s="21"/>
      <c r="O70" s="195"/>
      <c r="P70" s="19"/>
      <c r="Q70" s="20"/>
    </row>
    <row r="71" spans="1:17">
      <c r="A71" s="178">
        <v>47</v>
      </c>
      <c r="B71" s="210" t="s">
        <v>188</v>
      </c>
      <c r="C71" s="196" t="s">
        <v>189</v>
      </c>
      <c r="D71" s="178" t="s">
        <v>46</v>
      </c>
      <c r="E71" s="111" t="s">
        <v>46</v>
      </c>
      <c r="F71" s="88">
        <v>3566</v>
      </c>
      <c r="G71" s="211">
        <v>36468</v>
      </c>
      <c r="H71" s="212" t="s">
        <v>78</v>
      </c>
      <c r="I71" s="213">
        <v>6.16</v>
      </c>
      <c r="J71" s="213">
        <v>0</v>
      </c>
      <c r="K71" s="214">
        <v>6.16</v>
      </c>
      <c r="L71" s="215">
        <f t="shared" ref="L71:N71" si="31">I71</f>
        <v>6.16</v>
      </c>
      <c r="M71" s="215">
        <f t="shared" si="31"/>
        <v>0</v>
      </c>
      <c r="N71" s="215">
        <f t="shared" si="31"/>
        <v>6.16</v>
      </c>
      <c r="O71" s="195" t="s">
        <v>48</v>
      </c>
      <c r="P71" s="19"/>
      <c r="Q71" s="20"/>
    </row>
    <row r="72" spans="1:17">
      <c r="A72" s="84">
        <v>48</v>
      </c>
      <c r="B72" s="216" t="s">
        <v>190</v>
      </c>
      <c r="C72" s="86" t="s">
        <v>189</v>
      </c>
      <c r="D72" s="84" t="s">
        <v>46</v>
      </c>
      <c r="E72" s="130" t="s">
        <v>46</v>
      </c>
      <c r="F72" s="88">
        <v>1155</v>
      </c>
      <c r="G72" s="217">
        <v>36608</v>
      </c>
      <c r="H72" s="89" t="s">
        <v>191</v>
      </c>
      <c r="I72" s="218">
        <v>37.915999999999997</v>
      </c>
      <c r="J72" s="218">
        <v>0</v>
      </c>
      <c r="K72" s="219">
        <v>37.915999999999997</v>
      </c>
      <c r="L72" s="93">
        <f t="shared" ref="L72:N72" si="32">I72</f>
        <v>37.915999999999997</v>
      </c>
      <c r="M72" s="93">
        <f t="shared" si="32"/>
        <v>0</v>
      </c>
      <c r="N72" s="93">
        <f t="shared" si="32"/>
        <v>37.915999999999997</v>
      </c>
      <c r="O72" s="94" t="s">
        <v>48</v>
      </c>
      <c r="P72" s="17"/>
      <c r="Q72" s="20"/>
    </row>
    <row r="73" spans="1:17">
      <c r="A73" s="84">
        <v>49</v>
      </c>
      <c r="B73" s="216" t="s">
        <v>192</v>
      </c>
      <c r="C73" s="86" t="s">
        <v>189</v>
      </c>
      <c r="D73" s="84" t="s">
        <v>46</v>
      </c>
      <c r="E73" s="130" t="s">
        <v>46</v>
      </c>
      <c r="F73" s="88">
        <v>1497</v>
      </c>
      <c r="G73" s="217">
        <v>36636</v>
      </c>
      <c r="H73" s="89" t="s">
        <v>83</v>
      </c>
      <c r="I73" s="218">
        <v>653</v>
      </c>
      <c r="J73" s="218">
        <v>0</v>
      </c>
      <c r="K73" s="219">
        <v>653</v>
      </c>
      <c r="L73" s="93">
        <f t="shared" ref="L73:N73" si="33">I73</f>
        <v>653</v>
      </c>
      <c r="M73" s="93">
        <f t="shared" si="33"/>
        <v>0</v>
      </c>
      <c r="N73" s="93">
        <f t="shared" si="33"/>
        <v>653</v>
      </c>
      <c r="O73" s="94" t="s">
        <v>48</v>
      </c>
      <c r="P73" s="17"/>
      <c r="Q73" s="20"/>
    </row>
    <row r="74" spans="1:17">
      <c r="A74" s="84">
        <v>50</v>
      </c>
      <c r="B74" s="216" t="s">
        <v>193</v>
      </c>
      <c r="C74" s="86" t="s">
        <v>189</v>
      </c>
      <c r="D74" s="84" t="s">
        <v>91</v>
      </c>
      <c r="E74" s="130" t="s">
        <v>50</v>
      </c>
      <c r="F74" s="88">
        <v>2251</v>
      </c>
      <c r="G74" s="217">
        <v>36699</v>
      </c>
      <c r="H74" s="89" t="s">
        <v>194</v>
      </c>
      <c r="I74" s="218">
        <v>101</v>
      </c>
      <c r="J74" s="218">
        <v>0</v>
      </c>
      <c r="K74" s="219">
        <v>101</v>
      </c>
      <c r="L74" s="93">
        <f t="shared" ref="L74:N74" si="34">I74</f>
        <v>101</v>
      </c>
      <c r="M74" s="93">
        <f t="shared" si="34"/>
        <v>0</v>
      </c>
      <c r="N74" s="93">
        <f t="shared" si="34"/>
        <v>101</v>
      </c>
      <c r="O74" s="94" t="s">
        <v>48</v>
      </c>
      <c r="P74" s="17"/>
      <c r="Q74" s="20"/>
    </row>
    <row r="75" spans="1:17">
      <c r="A75" s="84">
        <v>51</v>
      </c>
      <c r="B75" s="216" t="s">
        <v>195</v>
      </c>
      <c r="C75" s="86" t="s">
        <v>189</v>
      </c>
      <c r="D75" s="84" t="s">
        <v>91</v>
      </c>
      <c r="E75" s="130" t="s">
        <v>50</v>
      </c>
      <c r="F75" s="88">
        <v>2252</v>
      </c>
      <c r="G75" s="217" t="s">
        <v>196</v>
      </c>
      <c r="H75" s="89" t="s">
        <v>194</v>
      </c>
      <c r="I75" s="218">
        <v>147</v>
      </c>
      <c r="J75" s="218">
        <v>0</v>
      </c>
      <c r="K75" s="219">
        <v>147</v>
      </c>
      <c r="L75" s="93">
        <f t="shared" ref="L75:N75" si="35">I75</f>
        <v>147</v>
      </c>
      <c r="M75" s="93">
        <f t="shared" si="35"/>
        <v>0</v>
      </c>
      <c r="N75" s="93">
        <f t="shared" si="35"/>
        <v>147</v>
      </c>
      <c r="O75" s="94" t="s">
        <v>48</v>
      </c>
      <c r="P75" s="17"/>
      <c r="Q75" s="20"/>
    </row>
    <row r="76" spans="1:17">
      <c r="A76" s="84">
        <v>52</v>
      </c>
      <c r="B76" s="216" t="s">
        <v>197</v>
      </c>
      <c r="C76" s="86" t="s">
        <v>189</v>
      </c>
      <c r="D76" s="84" t="s">
        <v>81</v>
      </c>
      <c r="E76" s="130" t="s">
        <v>81</v>
      </c>
      <c r="F76" s="88">
        <v>2622</v>
      </c>
      <c r="G76" s="217">
        <v>41011</v>
      </c>
      <c r="H76" s="89" t="s">
        <v>53</v>
      </c>
      <c r="I76" s="218">
        <v>219.22</v>
      </c>
      <c r="J76" s="218">
        <v>0</v>
      </c>
      <c r="K76" s="219">
        <v>219.22</v>
      </c>
      <c r="L76" s="93">
        <f t="shared" ref="L76:N76" si="36">I76</f>
        <v>219.22</v>
      </c>
      <c r="M76" s="93">
        <f t="shared" si="36"/>
        <v>0</v>
      </c>
      <c r="N76" s="93">
        <f t="shared" si="36"/>
        <v>219.22</v>
      </c>
      <c r="O76" s="94" t="s">
        <v>48</v>
      </c>
      <c r="P76" s="17"/>
      <c r="Q76" s="20"/>
    </row>
    <row r="77" spans="1:17">
      <c r="A77" s="122">
        <v>53</v>
      </c>
      <c r="B77" s="179" t="s">
        <v>198</v>
      </c>
      <c r="C77" s="86" t="s">
        <v>189</v>
      </c>
      <c r="D77" s="84" t="s">
        <v>46</v>
      </c>
      <c r="E77" s="130" t="s">
        <v>46</v>
      </c>
      <c r="F77" s="88">
        <v>2473</v>
      </c>
      <c r="G77" s="117" t="s">
        <v>99</v>
      </c>
      <c r="H77" s="117" t="s">
        <v>100</v>
      </c>
      <c r="I77" s="218">
        <v>56</v>
      </c>
      <c r="J77" s="220">
        <v>0</v>
      </c>
      <c r="K77" s="219">
        <v>56</v>
      </c>
      <c r="L77" s="93">
        <f t="shared" ref="L77:N77" si="37">I77</f>
        <v>56</v>
      </c>
      <c r="M77" s="93">
        <f t="shared" si="37"/>
        <v>0</v>
      </c>
      <c r="N77" s="93">
        <f t="shared" si="37"/>
        <v>56</v>
      </c>
      <c r="O77" s="94" t="s">
        <v>48</v>
      </c>
      <c r="P77" s="17"/>
      <c r="Q77" s="20"/>
    </row>
    <row r="78" spans="1:17">
      <c r="A78" s="84">
        <v>54</v>
      </c>
      <c r="B78" s="216" t="s">
        <v>199</v>
      </c>
      <c r="C78" s="86" t="s">
        <v>189</v>
      </c>
      <c r="D78" s="84" t="s">
        <v>81</v>
      </c>
      <c r="E78" s="130" t="s">
        <v>81</v>
      </c>
      <c r="F78" s="88">
        <v>3260</v>
      </c>
      <c r="G78" s="217">
        <v>41459</v>
      </c>
      <c r="H78" s="89" t="s">
        <v>200</v>
      </c>
      <c r="I78" s="218">
        <v>547</v>
      </c>
      <c r="J78" s="218">
        <v>0</v>
      </c>
      <c r="K78" s="219">
        <v>547</v>
      </c>
      <c r="L78" s="93">
        <f t="shared" ref="L78:N78" si="38">I78</f>
        <v>547</v>
      </c>
      <c r="M78" s="93">
        <f t="shared" si="38"/>
        <v>0</v>
      </c>
      <c r="N78" s="93">
        <f t="shared" si="38"/>
        <v>547</v>
      </c>
      <c r="O78" s="94" t="s">
        <v>88</v>
      </c>
      <c r="P78" s="17"/>
      <c r="Q78" s="20"/>
    </row>
    <row r="79" spans="1:17">
      <c r="A79" s="221">
        <v>55</v>
      </c>
      <c r="B79" s="216" t="s">
        <v>201</v>
      </c>
      <c r="C79" s="140" t="s">
        <v>189</v>
      </c>
      <c r="D79" s="131" t="s">
        <v>50</v>
      </c>
      <c r="E79" s="125" t="s">
        <v>50</v>
      </c>
      <c r="F79" s="113"/>
      <c r="G79" s="217"/>
      <c r="H79" s="89"/>
      <c r="I79" s="218"/>
      <c r="J79" s="218"/>
      <c r="K79" s="219"/>
      <c r="L79" s="99">
        <f>SUM(I80:I81)</f>
        <v>93.5</v>
      </c>
      <c r="M79" s="99">
        <f>SUM(J80:J81)</f>
        <v>0</v>
      </c>
      <c r="N79" s="99">
        <f>SUM(L79:M79)</f>
        <v>93.5</v>
      </c>
      <c r="O79" s="100" t="s">
        <v>48</v>
      </c>
      <c r="P79" s="71"/>
      <c r="Q79" s="20"/>
    </row>
    <row r="80" spans="1:17">
      <c r="A80" s="222"/>
      <c r="B80" s="216" t="s">
        <v>202</v>
      </c>
      <c r="C80" s="143"/>
      <c r="D80" s="137"/>
      <c r="E80" s="127"/>
      <c r="F80" s="88">
        <v>2581</v>
      </c>
      <c r="G80" s="217">
        <v>41802</v>
      </c>
      <c r="H80" s="89" t="s">
        <v>203</v>
      </c>
      <c r="I80" s="218">
        <v>88.5</v>
      </c>
      <c r="J80" s="218">
        <v>0</v>
      </c>
      <c r="K80" s="219">
        <f t="shared" ref="K80:K86" si="39">SUM(I80:J80)</f>
        <v>88.5</v>
      </c>
      <c r="L80" s="104"/>
      <c r="M80" s="104"/>
      <c r="N80" s="104"/>
      <c r="O80" s="105"/>
      <c r="P80" s="72"/>
      <c r="Q80" s="20"/>
    </row>
    <row r="81" spans="1:17" s="15" customFormat="1">
      <c r="A81" s="223"/>
      <c r="B81" s="224" t="s">
        <v>204</v>
      </c>
      <c r="C81" s="145"/>
      <c r="D81" s="138"/>
      <c r="E81" s="129"/>
      <c r="F81" s="88">
        <v>2747</v>
      </c>
      <c r="G81" s="217" t="s">
        <v>205</v>
      </c>
      <c r="H81" s="89" t="s">
        <v>206</v>
      </c>
      <c r="I81" s="218">
        <v>5</v>
      </c>
      <c r="J81" s="218">
        <v>0</v>
      </c>
      <c r="K81" s="219">
        <v>5</v>
      </c>
      <c r="L81" s="108"/>
      <c r="M81" s="108"/>
      <c r="N81" s="108"/>
      <c r="O81" s="109"/>
      <c r="P81" s="73"/>
      <c r="Q81" s="27"/>
    </row>
    <row r="82" spans="1:17">
      <c r="A82" s="84">
        <v>56</v>
      </c>
      <c r="B82" s="216" t="s">
        <v>207</v>
      </c>
      <c r="C82" s="86" t="s">
        <v>189</v>
      </c>
      <c r="D82" s="84" t="s">
        <v>81</v>
      </c>
      <c r="E82" s="130" t="s">
        <v>81</v>
      </c>
      <c r="F82" s="88">
        <v>3919</v>
      </c>
      <c r="G82" s="217">
        <v>41970</v>
      </c>
      <c r="H82" s="89" t="s">
        <v>208</v>
      </c>
      <c r="I82" s="218">
        <v>45.6</v>
      </c>
      <c r="J82" s="218">
        <v>0</v>
      </c>
      <c r="K82" s="219">
        <f t="shared" si="39"/>
        <v>45.6</v>
      </c>
      <c r="L82" s="93">
        <f t="shared" ref="L82:N82" si="40">I82</f>
        <v>45.6</v>
      </c>
      <c r="M82" s="93">
        <f t="shared" si="40"/>
        <v>0</v>
      </c>
      <c r="N82" s="93">
        <f t="shared" si="40"/>
        <v>45.6</v>
      </c>
      <c r="O82" s="94" t="s">
        <v>88</v>
      </c>
      <c r="P82" s="17"/>
      <c r="Q82" s="20"/>
    </row>
    <row r="83" spans="1:17">
      <c r="A83" s="225">
        <v>57</v>
      </c>
      <c r="B83" s="216" t="s">
        <v>209</v>
      </c>
      <c r="C83" s="86" t="s">
        <v>189</v>
      </c>
      <c r="D83" s="84" t="s">
        <v>46</v>
      </c>
      <c r="E83" s="130" t="s">
        <v>46</v>
      </c>
      <c r="F83" s="88">
        <v>2335</v>
      </c>
      <c r="G83" s="117" t="s">
        <v>85</v>
      </c>
      <c r="H83" s="89" t="s">
        <v>210</v>
      </c>
      <c r="I83" s="218">
        <v>6.8</v>
      </c>
      <c r="J83" s="218">
        <v>0</v>
      </c>
      <c r="K83" s="219">
        <f t="shared" si="39"/>
        <v>6.8</v>
      </c>
      <c r="L83" s="93">
        <f t="shared" ref="L83:N83" si="41">I83</f>
        <v>6.8</v>
      </c>
      <c r="M83" s="93">
        <f t="shared" si="41"/>
        <v>0</v>
      </c>
      <c r="N83" s="93">
        <f t="shared" si="41"/>
        <v>6.8</v>
      </c>
      <c r="O83" s="94" t="s">
        <v>88</v>
      </c>
      <c r="P83" s="17"/>
      <c r="Q83" s="20"/>
    </row>
    <row r="84" spans="1:17">
      <c r="A84" s="84">
        <v>58</v>
      </c>
      <c r="B84" s="226" t="s">
        <v>211</v>
      </c>
      <c r="C84" s="86" t="s">
        <v>189</v>
      </c>
      <c r="D84" s="84" t="s">
        <v>46</v>
      </c>
      <c r="E84" s="130" t="s">
        <v>46</v>
      </c>
      <c r="F84" s="88">
        <v>2336</v>
      </c>
      <c r="G84" s="117" t="s">
        <v>85</v>
      </c>
      <c r="H84" s="117" t="s">
        <v>143</v>
      </c>
      <c r="I84" s="218">
        <v>199</v>
      </c>
      <c r="J84" s="218">
        <v>0</v>
      </c>
      <c r="K84" s="219">
        <f t="shared" si="39"/>
        <v>199</v>
      </c>
      <c r="L84" s="93">
        <f t="shared" ref="L84:N84" si="42">I84</f>
        <v>199</v>
      </c>
      <c r="M84" s="93">
        <f t="shared" si="42"/>
        <v>0</v>
      </c>
      <c r="N84" s="93">
        <f t="shared" si="42"/>
        <v>199</v>
      </c>
      <c r="O84" s="94" t="s">
        <v>88</v>
      </c>
      <c r="P84" s="17"/>
      <c r="Q84" s="20"/>
    </row>
    <row r="85" spans="1:17">
      <c r="A85" s="225">
        <v>59</v>
      </c>
      <c r="B85" s="227" t="s">
        <v>212</v>
      </c>
      <c r="C85" s="86" t="s">
        <v>189</v>
      </c>
      <c r="D85" s="84" t="s">
        <v>46</v>
      </c>
      <c r="E85" s="130" t="s">
        <v>46</v>
      </c>
      <c r="F85" s="88">
        <v>4182</v>
      </c>
      <c r="G85" s="117" t="s">
        <v>213</v>
      </c>
      <c r="H85" s="117" t="s">
        <v>214</v>
      </c>
      <c r="I85" s="218">
        <v>360.8</v>
      </c>
      <c r="J85" s="218">
        <v>0</v>
      </c>
      <c r="K85" s="219">
        <f t="shared" si="39"/>
        <v>360.8</v>
      </c>
      <c r="L85" s="93">
        <f t="shared" ref="L85:N85" si="43">I85</f>
        <v>360.8</v>
      </c>
      <c r="M85" s="93">
        <f t="shared" si="43"/>
        <v>0</v>
      </c>
      <c r="N85" s="93">
        <f t="shared" si="43"/>
        <v>360.8</v>
      </c>
      <c r="O85" s="94" t="s">
        <v>88</v>
      </c>
      <c r="P85" s="17"/>
      <c r="Q85" s="20"/>
    </row>
    <row r="86" spans="1:17">
      <c r="A86" s="84">
        <v>60</v>
      </c>
      <c r="B86" s="216" t="s">
        <v>215</v>
      </c>
      <c r="C86" s="86" t="s">
        <v>189</v>
      </c>
      <c r="D86" s="84" t="s">
        <v>50</v>
      </c>
      <c r="E86" s="130" t="s">
        <v>50</v>
      </c>
      <c r="F86" s="88">
        <v>5194</v>
      </c>
      <c r="G86" s="117" t="s">
        <v>216</v>
      </c>
      <c r="H86" s="117" t="s">
        <v>217</v>
      </c>
      <c r="I86" s="218">
        <v>71</v>
      </c>
      <c r="J86" s="218">
        <v>0</v>
      </c>
      <c r="K86" s="219">
        <f t="shared" si="39"/>
        <v>71</v>
      </c>
      <c r="L86" s="93">
        <f t="shared" ref="L86:N86" si="44">I86</f>
        <v>71</v>
      </c>
      <c r="M86" s="93">
        <f t="shared" si="44"/>
        <v>0</v>
      </c>
      <c r="N86" s="93">
        <f t="shared" si="44"/>
        <v>71</v>
      </c>
      <c r="O86" s="94" t="s">
        <v>88</v>
      </c>
      <c r="P86" s="17"/>
      <c r="Q86" s="20"/>
    </row>
    <row r="87" spans="1:17">
      <c r="A87" s="84">
        <v>61</v>
      </c>
      <c r="B87" s="187" t="s">
        <v>218</v>
      </c>
      <c r="C87" s="86" t="s">
        <v>189</v>
      </c>
      <c r="D87" s="188" t="s">
        <v>176</v>
      </c>
      <c r="E87" s="111" t="s">
        <v>50</v>
      </c>
      <c r="F87" s="88">
        <v>3693</v>
      </c>
      <c r="G87" s="174" t="s">
        <v>177</v>
      </c>
      <c r="H87" s="174" t="s">
        <v>178</v>
      </c>
      <c r="I87" s="91">
        <v>916</v>
      </c>
      <c r="J87" s="91">
        <v>0</v>
      </c>
      <c r="K87" s="180">
        <f t="shared" ref="K87:K92" si="45">((I87+J87))</f>
        <v>916</v>
      </c>
      <c r="L87" s="23">
        <f t="shared" ref="L87:N87" si="46">I87</f>
        <v>916</v>
      </c>
      <c r="M87" s="23">
        <f t="shared" si="46"/>
        <v>0</v>
      </c>
      <c r="N87" s="23">
        <f t="shared" si="46"/>
        <v>916</v>
      </c>
      <c r="O87" s="94" t="s">
        <v>88</v>
      </c>
      <c r="P87" s="17"/>
      <c r="Q87" s="20"/>
    </row>
    <row r="88" spans="1:17">
      <c r="A88" s="228"/>
      <c r="B88" s="187"/>
      <c r="C88" s="229"/>
      <c r="D88" s="220"/>
      <c r="E88" s="111"/>
      <c r="F88" s="205"/>
      <c r="G88" s="206" t="s">
        <v>187</v>
      </c>
      <c r="H88" s="207"/>
      <c r="I88" s="208">
        <f t="shared" ref="I88:N88" si="47">SUM(I71:I87)</f>
        <v>3459.9960000000001</v>
      </c>
      <c r="J88" s="208">
        <f t="shared" si="47"/>
        <v>0</v>
      </c>
      <c r="K88" s="197">
        <f t="shared" si="47"/>
        <v>3459.9960000000001</v>
      </c>
      <c r="L88" s="93">
        <f t="shared" si="47"/>
        <v>3459.9960000000001</v>
      </c>
      <c r="M88" s="93">
        <f t="shared" si="47"/>
        <v>0</v>
      </c>
      <c r="N88" s="23">
        <f t="shared" si="47"/>
        <v>3459.9960000000001</v>
      </c>
      <c r="O88" s="94"/>
      <c r="P88" s="24"/>
      <c r="Q88" s="20"/>
    </row>
    <row r="89" spans="1:17">
      <c r="A89" s="228"/>
      <c r="B89" s="187"/>
      <c r="C89" s="229"/>
      <c r="D89" s="220"/>
      <c r="E89" s="111"/>
      <c r="F89" s="205"/>
      <c r="G89" s="191"/>
      <c r="H89" s="191"/>
      <c r="I89" s="192"/>
      <c r="J89" s="192"/>
      <c r="K89" s="194"/>
      <c r="L89" s="230"/>
      <c r="M89" s="230"/>
      <c r="N89" s="230"/>
      <c r="O89" s="231"/>
      <c r="P89" s="25"/>
      <c r="Q89" s="20"/>
    </row>
    <row r="90" spans="1:17">
      <c r="A90" s="137">
        <v>62</v>
      </c>
      <c r="B90" s="210" t="s">
        <v>219</v>
      </c>
      <c r="C90" s="143" t="s">
        <v>220</v>
      </c>
      <c r="D90" s="137" t="s">
        <v>46</v>
      </c>
      <c r="E90" s="127" t="s">
        <v>46</v>
      </c>
      <c r="F90" s="113"/>
      <c r="G90" s="232"/>
      <c r="H90" s="232"/>
      <c r="I90" s="213"/>
      <c r="J90" s="213"/>
      <c r="K90" s="214"/>
      <c r="L90" s="115"/>
      <c r="M90" s="115"/>
      <c r="N90" s="233"/>
      <c r="O90" s="105" t="s">
        <v>48</v>
      </c>
      <c r="P90" s="72"/>
      <c r="Q90" s="20"/>
    </row>
    <row r="91" spans="1:17">
      <c r="A91" s="137"/>
      <c r="B91" s="234" t="s">
        <v>221</v>
      </c>
      <c r="C91" s="143"/>
      <c r="D91" s="137"/>
      <c r="E91" s="127"/>
      <c r="F91" s="88">
        <v>21</v>
      </c>
      <c r="G91" s="235">
        <v>28936</v>
      </c>
      <c r="H91" s="89" t="s">
        <v>222</v>
      </c>
      <c r="I91" s="236">
        <v>6092</v>
      </c>
      <c r="J91" s="236">
        <v>0</v>
      </c>
      <c r="K91" s="180">
        <f t="shared" si="45"/>
        <v>6092</v>
      </c>
      <c r="L91" s="104">
        <v>22798</v>
      </c>
      <c r="M91" s="104">
        <v>0</v>
      </c>
      <c r="N91" s="104">
        <v>22798</v>
      </c>
      <c r="O91" s="105"/>
      <c r="P91" s="72"/>
      <c r="Q91" s="20"/>
    </row>
    <row r="92" spans="1:17">
      <c r="A92" s="137"/>
      <c r="B92" s="234" t="s">
        <v>223</v>
      </c>
      <c r="C92" s="145"/>
      <c r="D92" s="138"/>
      <c r="E92" s="129"/>
      <c r="F92" s="88">
        <v>2834</v>
      </c>
      <c r="G92" s="235">
        <v>36741</v>
      </c>
      <c r="H92" s="89" t="s">
        <v>224</v>
      </c>
      <c r="I92" s="236">
        <v>16706</v>
      </c>
      <c r="J92" s="236">
        <v>0</v>
      </c>
      <c r="K92" s="180">
        <f t="shared" si="45"/>
        <v>16706</v>
      </c>
      <c r="L92" s="104"/>
      <c r="M92" s="104"/>
      <c r="N92" s="104"/>
      <c r="O92" s="105"/>
      <c r="P92" s="72"/>
      <c r="Q92" s="20"/>
    </row>
    <row r="93" spans="1:17">
      <c r="A93" s="131">
        <v>63</v>
      </c>
      <c r="B93" s="179" t="s">
        <v>225</v>
      </c>
      <c r="C93" s="140" t="s">
        <v>220</v>
      </c>
      <c r="D93" s="84" t="s">
        <v>226</v>
      </c>
      <c r="E93" s="125" t="s">
        <v>81</v>
      </c>
      <c r="F93" s="113"/>
      <c r="G93" s="235"/>
      <c r="H93" s="89"/>
      <c r="I93" s="236"/>
      <c r="J93" s="236"/>
      <c r="K93" s="180"/>
      <c r="L93" s="114"/>
      <c r="M93" s="114"/>
      <c r="N93" s="114"/>
      <c r="O93" s="100" t="s">
        <v>48</v>
      </c>
      <c r="P93" s="71"/>
      <c r="Q93" s="20"/>
    </row>
    <row r="94" spans="1:17">
      <c r="A94" s="137"/>
      <c r="B94" s="234" t="s">
        <v>227</v>
      </c>
      <c r="C94" s="143"/>
      <c r="D94" s="237" t="s">
        <v>226</v>
      </c>
      <c r="E94" s="127"/>
      <c r="F94" s="88" t="s">
        <v>228</v>
      </c>
      <c r="G94" s="235">
        <v>30378</v>
      </c>
      <c r="H94" s="89">
        <v>30349</v>
      </c>
      <c r="I94" s="236">
        <v>168758</v>
      </c>
      <c r="J94" s="236">
        <v>0</v>
      </c>
      <c r="K94" s="180">
        <f t="shared" ref="K94:K98" si="48">((I94+J94))</f>
        <v>168758</v>
      </c>
      <c r="L94" s="104">
        <v>182983</v>
      </c>
      <c r="M94" s="104">
        <v>0</v>
      </c>
      <c r="N94" s="104">
        <v>182983</v>
      </c>
      <c r="O94" s="105"/>
      <c r="P94" s="72"/>
      <c r="Q94" s="20"/>
    </row>
    <row r="95" spans="1:17">
      <c r="A95" s="138"/>
      <c r="B95" s="234" t="s">
        <v>229</v>
      </c>
      <c r="C95" s="145"/>
      <c r="D95" s="237" t="s">
        <v>230</v>
      </c>
      <c r="E95" s="129"/>
      <c r="F95" s="88">
        <v>2474</v>
      </c>
      <c r="G95" s="117" t="s">
        <v>99</v>
      </c>
      <c r="H95" s="117" t="s">
        <v>100</v>
      </c>
      <c r="I95" s="185">
        <v>14225</v>
      </c>
      <c r="J95" s="185">
        <v>0</v>
      </c>
      <c r="K95" s="238">
        <f t="shared" si="48"/>
        <v>14225</v>
      </c>
      <c r="L95" s="108"/>
      <c r="M95" s="108"/>
      <c r="N95" s="108"/>
      <c r="O95" s="109"/>
      <c r="P95" s="73"/>
      <c r="Q95" s="20"/>
    </row>
    <row r="96" spans="1:17">
      <c r="A96" s="84">
        <v>64</v>
      </c>
      <c r="B96" s="179" t="s">
        <v>231</v>
      </c>
      <c r="C96" s="86" t="s">
        <v>220</v>
      </c>
      <c r="D96" s="84" t="s">
        <v>46</v>
      </c>
      <c r="E96" s="130" t="s">
        <v>46</v>
      </c>
      <c r="F96" s="88" t="s">
        <v>232</v>
      </c>
      <c r="G96" s="235">
        <v>31288</v>
      </c>
      <c r="H96" s="89">
        <v>31106</v>
      </c>
      <c r="I96" s="236">
        <v>1.4</v>
      </c>
      <c r="J96" s="236">
        <v>0</v>
      </c>
      <c r="K96" s="180">
        <f t="shared" si="48"/>
        <v>1.4</v>
      </c>
      <c r="L96" s="23">
        <f t="shared" ref="L96:N96" si="49">I96</f>
        <v>1.4</v>
      </c>
      <c r="M96" s="23">
        <f t="shared" si="49"/>
        <v>0</v>
      </c>
      <c r="N96" s="23">
        <f t="shared" si="49"/>
        <v>1.4</v>
      </c>
      <c r="O96" s="94" t="s">
        <v>88</v>
      </c>
      <c r="P96" s="17"/>
      <c r="Q96" s="20"/>
    </row>
    <row r="97" spans="1:17">
      <c r="A97" s="84">
        <v>65</v>
      </c>
      <c r="B97" s="179" t="s">
        <v>233</v>
      </c>
      <c r="C97" s="86" t="s">
        <v>220</v>
      </c>
      <c r="D97" s="84" t="s">
        <v>50</v>
      </c>
      <c r="E97" s="130" t="s">
        <v>50</v>
      </c>
      <c r="F97" s="88">
        <v>2835</v>
      </c>
      <c r="G97" s="235">
        <v>36741</v>
      </c>
      <c r="H97" s="89" t="s">
        <v>224</v>
      </c>
      <c r="I97" s="236">
        <v>678</v>
      </c>
      <c r="J97" s="236">
        <v>0</v>
      </c>
      <c r="K97" s="180">
        <f t="shared" si="48"/>
        <v>678</v>
      </c>
      <c r="L97" s="23">
        <f t="shared" ref="L97:N97" si="50">I97</f>
        <v>678</v>
      </c>
      <c r="M97" s="23">
        <f t="shared" si="50"/>
        <v>0</v>
      </c>
      <c r="N97" s="23">
        <f t="shared" si="50"/>
        <v>678</v>
      </c>
      <c r="O97" s="94" t="s">
        <v>48</v>
      </c>
      <c r="P97" s="17"/>
      <c r="Q97" s="20"/>
    </row>
    <row r="98" spans="1:17">
      <c r="A98" s="84">
        <v>66</v>
      </c>
      <c r="B98" s="179" t="s">
        <v>234</v>
      </c>
      <c r="C98" s="86" t="s">
        <v>220</v>
      </c>
      <c r="D98" s="84" t="s">
        <v>164</v>
      </c>
      <c r="E98" s="130" t="s">
        <v>81</v>
      </c>
      <c r="F98" s="88">
        <v>1675</v>
      </c>
      <c r="G98" s="117" t="s">
        <v>235</v>
      </c>
      <c r="H98" s="117" t="s">
        <v>236</v>
      </c>
      <c r="I98" s="236">
        <v>19331</v>
      </c>
      <c r="J98" s="185">
        <v>0</v>
      </c>
      <c r="K98" s="180">
        <f t="shared" si="48"/>
        <v>19331</v>
      </c>
      <c r="L98" s="23">
        <f t="shared" ref="L98:N98" si="51">I98</f>
        <v>19331</v>
      </c>
      <c r="M98" s="23">
        <f t="shared" si="51"/>
        <v>0</v>
      </c>
      <c r="N98" s="23">
        <f t="shared" si="51"/>
        <v>19331</v>
      </c>
      <c r="O98" s="94" t="s">
        <v>88</v>
      </c>
      <c r="P98" s="17"/>
      <c r="Q98" s="20"/>
    </row>
    <row r="99" spans="1:17">
      <c r="A99" s="84"/>
      <c r="B99" s="239"/>
      <c r="C99" s="86"/>
      <c r="D99" s="84"/>
      <c r="E99" s="130"/>
      <c r="F99" s="240"/>
      <c r="G99" s="241" t="s">
        <v>187</v>
      </c>
      <c r="H99" s="242"/>
      <c r="I99" s="243">
        <f t="shared" ref="I99:N99" si="52">SUM(I91:I98)</f>
        <v>225791.4</v>
      </c>
      <c r="J99" s="244">
        <f t="shared" si="52"/>
        <v>0</v>
      </c>
      <c r="K99" s="23">
        <f t="shared" si="52"/>
        <v>225791.4</v>
      </c>
      <c r="L99" s="23">
        <f t="shared" si="52"/>
        <v>225791.4</v>
      </c>
      <c r="M99" s="23">
        <f t="shared" si="52"/>
        <v>0</v>
      </c>
      <c r="N99" s="23">
        <f t="shared" si="52"/>
        <v>225791.4</v>
      </c>
      <c r="O99" s="94" t="s">
        <v>88</v>
      </c>
      <c r="P99" s="17"/>
      <c r="Q99" s="20"/>
    </row>
    <row r="100" spans="1:17">
      <c r="A100" s="84"/>
      <c r="B100" s="239"/>
      <c r="C100" s="86"/>
      <c r="D100" s="84"/>
      <c r="E100" s="130"/>
      <c r="F100" s="240"/>
      <c r="G100" s="117"/>
      <c r="H100" s="245"/>
      <c r="I100" s="236"/>
      <c r="J100" s="185"/>
      <c r="K100" s="180"/>
      <c r="L100" s="23"/>
      <c r="M100" s="23"/>
      <c r="N100" s="23"/>
      <c r="O100" s="94"/>
      <c r="P100" s="17"/>
      <c r="Q100" s="20"/>
    </row>
    <row r="101" spans="1:17">
      <c r="A101" s="246"/>
      <c r="B101" s="247"/>
      <c r="C101" s="247"/>
      <c r="D101" s="247"/>
      <c r="E101" s="247"/>
      <c r="F101" s="221"/>
      <c r="G101" s="248" t="s">
        <v>237</v>
      </c>
      <c r="H101" s="248"/>
      <c r="I101" s="249">
        <v>867418.4</v>
      </c>
      <c r="J101" s="250">
        <v>1243726</v>
      </c>
      <c r="K101" s="26">
        <v>2111144.4</v>
      </c>
      <c r="L101" s="26">
        <v>867418.4</v>
      </c>
      <c r="M101" s="26">
        <v>1243726</v>
      </c>
      <c r="N101" s="26">
        <v>2111144.4</v>
      </c>
      <c r="O101" s="94"/>
      <c r="P101" s="17"/>
      <c r="Q101" s="20"/>
    </row>
    <row r="102" spans="1:17" ht="15.75" thickBot="1"/>
    <row r="103" spans="1:17" ht="26.25" thickBot="1">
      <c r="F103" s="272" t="s">
        <v>10</v>
      </c>
      <c r="G103" s="273" t="s">
        <v>259</v>
      </c>
      <c r="H103" s="273" t="s">
        <v>260</v>
      </c>
      <c r="I103" s="273" t="s">
        <v>261</v>
      </c>
      <c r="J103" s="273" t="s">
        <v>262</v>
      </c>
      <c r="K103" s="274" t="s">
        <v>263</v>
      </c>
    </row>
    <row r="104" spans="1:17" ht="25.5" customHeight="1">
      <c r="F104" s="275">
        <v>1</v>
      </c>
      <c r="G104" s="276" t="s">
        <v>45</v>
      </c>
      <c r="H104" s="277">
        <v>47</v>
      </c>
      <c r="I104" s="278">
        <v>638167</v>
      </c>
      <c r="J104" s="278">
        <v>1243726</v>
      </c>
      <c r="K104" s="279">
        <v>1881893</v>
      </c>
    </row>
    <row r="105" spans="1:17" ht="25.5">
      <c r="F105" s="280">
        <v>2</v>
      </c>
      <c r="G105" s="281" t="s">
        <v>189</v>
      </c>
      <c r="H105" s="282">
        <v>15</v>
      </c>
      <c r="I105" s="283">
        <v>3460</v>
      </c>
      <c r="J105" s="283" t="s">
        <v>264</v>
      </c>
      <c r="K105" s="284">
        <v>3460</v>
      </c>
    </row>
    <row r="106" spans="1:17" ht="25.5">
      <c r="F106" s="280">
        <v>3</v>
      </c>
      <c r="G106" s="281" t="s">
        <v>265</v>
      </c>
      <c r="H106" s="282">
        <v>5</v>
      </c>
      <c r="I106" s="283">
        <v>225791</v>
      </c>
      <c r="J106" s="283" t="s">
        <v>264</v>
      </c>
      <c r="K106" s="284">
        <v>225791</v>
      </c>
    </row>
    <row r="107" spans="1:17" ht="23.25" customHeight="1" thickBot="1">
      <c r="F107" s="285"/>
      <c r="G107" s="286" t="s">
        <v>14</v>
      </c>
      <c r="H107" s="287">
        <v>67</v>
      </c>
      <c r="I107" s="288">
        <v>867418</v>
      </c>
      <c r="J107" s="288">
        <v>1243726</v>
      </c>
      <c r="K107" s="289">
        <v>2111144</v>
      </c>
    </row>
  </sheetData>
  <mergeCells count="111">
    <mergeCell ref="I4:J4"/>
    <mergeCell ref="L4:N4"/>
    <mergeCell ref="G69:H69"/>
    <mergeCell ref="G88:H88"/>
    <mergeCell ref="G99:H99"/>
    <mergeCell ref="A101:F101"/>
    <mergeCell ref="G101:H101"/>
    <mergeCell ref="A4:A6"/>
    <mergeCell ref="A8:A11"/>
    <mergeCell ref="A14:A17"/>
    <mergeCell ref="A24:A26"/>
    <mergeCell ref="A29:A31"/>
    <mergeCell ref="A33:A35"/>
    <mergeCell ref="A38:A40"/>
    <mergeCell ref="A48:A50"/>
    <mergeCell ref="A79:A81"/>
    <mergeCell ref="A90:A92"/>
    <mergeCell ref="A93:A95"/>
    <mergeCell ref="B4:B6"/>
    <mergeCell ref="C4:C6"/>
    <mergeCell ref="C8:C11"/>
    <mergeCell ref="C14:C17"/>
    <mergeCell ref="C24:C26"/>
    <mergeCell ref="C29:C31"/>
    <mergeCell ref="C93:C95"/>
    <mergeCell ref="D4:D6"/>
    <mergeCell ref="D8:D11"/>
    <mergeCell ref="D14:D17"/>
    <mergeCell ref="D24:D26"/>
    <mergeCell ref="D29:D31"/>
    <mergeCell ref="D33:D35"/>
    <mergeCell ref="D38:D40"/>
    <mergeCell ref="D48:D50"/>
    <mergeCell ref="D79:D81"/>
    <mergeCell ref="D90:D92"/>
    <mergeCell ref="E38:E40"/>
    <mergeCell ref="E48:E50"/>
    <mergeCell ref="E79:E81"/>
    <mergeCell ref="C33:C35"/>
    <mergeCell ref="C38:C40"/>
    <mergeCell ref="C48:C50"/>
    <mergeCell ref="C79:C81"/>
    <mergeCell ref="C90:C92"/>
    <mergeCell ref="E90:E92"/>
    <mergeCell ref="E93:E95"/>
    <mergeCell ref="F4:F6"/>
    <mergeCell ref="G4:G6"/>
    <mergeCell ref="H4:H6"/>
    <mergeCell ref="I5:I6"/>
    <mergeCell ref="J5:J6"/>
    <mergeCell ref="K4:K6"/>
    <mergeCell ref="L5:L6"/>
    <mergeCell ref="L8:L11"/>
    <mergeCell ref="L14:L16"/>
    <mergeCell ref="L24:L26"/>
    <mergeCell ref="L29:L31"/>
    <mergeCell ref="L33:L35"/>
    <mergeCell ref="L38:L40"/>
    <mergeCell ref="L48:L50"/>
    <mergeCell ref="L79:L81"/>
    <mergeCell ref="L91:L92"/>
    <mergeCell ref="L94:L95"/>
    <mergeCell ref="E4:E6"/>
    <mergeCell ref="E8:E11"/>
    <mergeCell ref="E14:E17"/>
    <mergeCell ref="E24:E26"/>
    <mergeCell ref="E29:E31"/>
    <mergeCell ref="E33:E35"/>
    <mergeCell ref="N94:N95"/>
    <mergeCell ref="M5:M6"/>
    <mergeCell ref="M8:M11"/>
    <mergeCell ref="M24:M26"/>
    <mergeCell ref="M29:M31"/>
    <mergeCell ref="M33:M35"/>
    <mergeCell ref="M38:M40"/>
    <mergeCell ref="M48:M50"/>
    <mergeCell ref="M79:M81"/>
    <mergeCell ref="M91:M92"/>
    <mergeCell ref="N8:N11"/>
    <mergeCell ref="N14:N17"/>
    <mergeCell ref="N24:N26"/>
    <mergeCell ref="N29:N31"/>
    <mergeCell ref="N33:N35"/>
    <mergeCell ref="N38:N40"/>
    <mergeCell ref="N48:N50"/>
    <mergeCell ref="N79:N81"/>
    <mergeCell ref="N91:N92"/>
    <mergeCell ref="A1:P2"/>
    <mergeCell ref="O90:O92"/>
    <mergeCell ref="O93:O95"/>
    <mergeCell ref="P4:P6"/>
    <mergeCell ref="P8:P11"/>
    <mergeCell ref="P14:P17"/>
    <mergeCell ref="P24:P26"/>
    <mergeCell ref="P29:P31"/>
    <mergeCell ref="P33:P35"/>
    <mergeCell ref="P48:P50"/>
    <mergeCell ref="P79:P81"/>
    <mergeCell ref="P90:P92"/>
    <mergeCell ref="P93:P95"/>
    <mergeCell ref="O4:O6"/>
    <mergeCell ref="O8:O11"/>
    <mergeCell ref="O14:O17"/>
    <mergeCell ref="O24:O26"/>
    <mergeCell ref="O29:O31"/>
    <mergeCell ref="O33:O35"/>
    <mergeCell ref="O38:O40"/>
    <mergeCell ref="O48:O50"/>
    <mergeCell ref="O79:O81"/>
    <mergeCell ref="M94:M95"/>
    <mergeCell ref="N5:N6"/>
  </mergeCells>
  <dataValidations disablePrompts="1" count="3">
    <dataValidation type="list" allowBlank="1" showInputMessage="1" showErrorMessage="1" sqref="C7 C8 C12 C13 C14 C18 C19 C20 C21 C22 C23 C24 C27 C28 C29 C32 C33 C36 C37 C38 C41 C42 C43 C55 C56 C57 C58 C59 C60 C61 C62 C63 C65 C66 C67 C68 C69 C70 C87 C88 C89 C90 C93 C99 C100 C101 C44:C48 C51:C54 C71:C77 C78:C79 C82:C86 C96:C98" xr:uid="{00000000-0002-0000-0100-000000000000}">
      <formula1>$B$164:$B$169</formula1>
    </dataValidation>
    <dataValidation type="list" allowBlank="1" showInputMessage="1" showErrorMessage="1" sqref="E7 E8 E12 E13 E14 E18 E19 E20 E21 E22 E23 E24 E27 E28 E29 E32 E33 E36 E37 E38 E41 E42 E43 E55 E56 E57 E58 E59 E60 E61 E62 E63 E64 E65 E66 E67 E68 E69 E70 E87 E88 E89 E90 E93 E99 E100 E101 E44:E48 E51:E54 E71:E77 E78:E79 E82:E86 E96:E98" xr:uid="{00000000-0002-0000-0100-000001000000}">
      <formula1>$B$172:$B$175</formula1>
    </dataValidation>
    <dataValidation type="list" allowBlank="1" showInputMessage="1" showErrorMessage="1" sqref="O7 O8 O12 O13 O14 O18 O19 O20 O21 O22 O23 O24 O27 O28 O29 O32 O33 O36 O37 O38 O41 O42 O43 O55 O56 O57 O58 O59 O60 O61 O62 O63 O64 O65 O66 O67 O68 O69 O70 O87 O88 O89 O90 O93 O99 O100 O101 O44:O48 O51:O54 O71:O77 O78:O79 O82:O86 O96:O98" xr:uid="{00000000-0002-0000-0100-000002000000}">
      <formula1>$B$158:$B$162</formula1>
    </dataValidation>
  </dataValidations>
  <printOptions horizontalCentered="1" verticalCentered="1"/>
  <pageMargins left="0.70866141732283472" right="0.70866141732283472" top="0.74803149606299213" bottom="0.74803149606299213" header="0.31496062992125984" footer="0.31496062992125984"/>
  <pageSetup paperSize="9" scale="50"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H46"/>
  <sheetViews>
    <sheetView showGridLines="0" showRowColHeaders="0" zoomScale="90" zoomScaleNormal="90" workbookViewId="0">
      <selection activeCell="B1" sqref="B1:H2"/>
    </sheetView>
  </sheetViews>
  <sheetFormatPr defaultColWidth="9" defaultRowHeight="15"/>
  <cols>
    <col min="1" max="1" width="2.42578125" customWidth="1"/>
    <col min="2" max="2" width="18.85546875" customWidth="1"/>
    <col min="3" max="3" width="26" customWidth="1"/>
    <col min="4" max="4" width="13" customWidth="1"/>
    <col min="5" max="5" width="12" customWidth="1"/>
    <col min="6" max="6" width="11.85546875" customWidth="1"/>
    <col min="7" max="7" width="13.28515625" customWidth="1"/>
    <col min="8" max="8" width="9.140625" customWidth="1"/>
  </cols>
  <sheetData>
    <row r="1" spans="2:8">
      <c r="B1" s="74" t="s">
        <v>238</v>
      </c>
      <c r="C1" s="75"/>
      <c r="D1" s="75"/>
      <c r="E1" s="75"/>
      <c r="F1" s="75"/>
      <c r="G1" s="75"/>
      <c r="H1" s="76"/>
    </row>
    <row r="2" spans="2:8">
      <c r="B2" s="77"/>
      <c r="C2" s="78"/>
      <c r="D2" s="78"/>
      <c r="E2" s="78"/>
      <c r="F2" s="78"/>
      <c r="G2" s="78"/>
      <c r="H2" s="79"/>
    </row>
    <row r="4" spans="2:8">
      <c r="B4" s="55" t="s">
        <v>34</v>
      </c>
      <c r="C4" s="55" t="s">
        <v>239</v>
      </c>
      <c r="D4" s="55" t="s">
        <v>240</v>
      </c>
      <c r="E4" s="55" t="s">
        <v>241</v>
      </c>
      <c r="F4" s="55" t="s">
        <v>242</v>
      </c>
      <c r="G4" s="55"/>
      <c r="H4" s="55"/>
    </row>
    <row r="5" spans="2:8">
      <c r="B5" s="55"/>
      <c r="C5" s="55"/>
      <c r="D5" s="55"/>
      <c r="E5" s="55"/>
      <c r="F5" s="2" t="s">
        <v>21</v>
      </c>
      <c r="G5" s="2" t="s">
        <v>22</v>
      </c>
      <c r="H5" s="2" t="s">
        <v>14</v>
      </c>
    </row>
    <row r="6" spans="2:8">
      <c r="B6" s="42" t="s">
        <v>46</v>
      </c>
      <c r="C6" s="42" t="s">
        <v>45</v>
      </c>
      <c r="D6" s="4" t="s">
        <v>48</v>
      </c>
      <c r="E6" s="4" t="e">
        <f>COUNTIFS('List TPA'!#REF!,'List TPA'!#REF!,'List TPA'!#REF!,'List TPA'!#REF!,'List TPA'!#REF!,'List TPA'!#REF!)</f>
        <v>#REF!</v>
      </c>
      <c r="F6" s="4" t="e">
        <f>SUMIFS('List TPA'!#REF!,'List TPA'!#REF!,'List TPA'!#REF!,'List TPA'!#REF!,'List TPA'!#REF!,'List TPA'!#REF!,'List TPA'!#REF!)</f>
        <v>#REF!</v>
      </c>
      <c r="G6" s="4" t="e">
        <f>SUMIFS('List TPA'!#REF!,'List TPA'!#REF!,'List TPA'!#REF!,'List TPA'!#REF!,'List TPA'!#REF!,'List TPA'!#REF!,'List TPA'!#REF!)</f>
        <v>#REF!</v>
      </c>
      <c r="H6" s="6" t="e">
        <f>SUM(F6:G6)</f>
        <v>#REF!</v>
      </c>
    </row>
    <row r="7" spans="2:8">
      <c r="B7" s="42"/>
      <c r="C7" s="42"/>
      <c r="D7" s="4" t="s">
        <v>243</v>
      </c>
      <c r="E7" s="4" t="e">
        <f>COUNTIFS('List TPA'!#REF!,'List TPA'!#REF!,'List TPA'!#REF!,'List TPA'!#REF!,'List TPA'!#REF!,'List TPA'!#REF!)</f>
        <v>#REF!</v>
      </c>
      <c r="F7" s="4" t="e">
        <f>SUMIFS('List TPA'!#REF!,'List TPA'!#REF!,'List TPA'!#REF!,'List TPA'!#REF!,'List TPA'!#REF!,'List TPA'!#REF!,'List TPA'!#REF!)</f>
        <v>#REF!</v>
      </c>
      <c r="G7" s="4" t="e">
        <f>SUMIFS('List TPA'!#REF!,'List TPA'!#REF!,'List TPA'!#REF!,'List TPA'!#REF!,'List TPA'!#REF!,'List TPA'!#REF!,'List TPA'!#REF!)</f>
        <v>#REF!</v>
      </c>
      <c r="H7" s="6" t="e">
        <f t="shared" ref="H7:H16" si="0">SUM(F7:G7)</f>
        <v>#REF!</v>
      </c>
    </row>
    <row r="8" spans="2:8">
      <c r="B8" s="42"/>
      <c r="C8" s="42" t="s">
        <v>189</v>
      </c>
      <c r="D8" s="4" t="s">
        <v>48</v>
      </c>
      <c r="E8" s="4" t="e">
        <f>COUNTIFS('List TPA'!#REF!,'List TPA'!#REF!,'List TPA'!#REF!,'List TPA'!#REF!,'List TPA'!#REF!,'List TPA'!#REF!)</f>
        <v>#REF!</v>
      </c>
      <c r="F8" s="4" t="e">
        <f>SUMIFS('List TPA'!#REF!,'List TPA'!#REF!,'List TPA'!#REF!,'List TPA'!#REF!,'List TPA'!#REF!,'List TPA'!#REF!,'List TPA'!#REF!)</f>
        <v>#REF!</v>
      </c>
      <c r="G8" s="4" t="e">
        <f>SUMIFS('List TPA'!#REF!,'List TPA'!#REF!,'List TPA'!#REF!,'List TPA'!#REF!,'List TPA'!#REF!,'List TPA'!#REF!,'List TPA'!#REF!)</f>
        <v>#REF!</v>
      </c>
      <c r="H8" s="6" t="e">
        <f t="shared" si="0"/>
        <v>#REF!</v>
      </c>
    </row>
    <row r="9" spans="2:8">
      <c r="B9" s="42"/>
      <c r="C9" s="42"/>
      <c r="D9" s="4" t="s">
        <v>243</v>
      </c>
      <c r="E9" s="4" t="e">
        <f>COUNTIFS('List TPA'!#REF!,'List TPA'!#REF!,'List TPA'!#REF!,'List TPA'!#REF!,'List TPA'!#REF!,'List TPA'!#REF!)</f>
        <v>#REF!</v>
      </c>
      <c r="F9" s="4" t="e">
        <f>SUMIFS('List TPA'!#REF!,'List TPA'!#REF!,'List TPA'!#REF!,'List TPA'!#REF!,'List TPA'!#REF!,'List TPA'!#REF!,'List TPA'!#REF!)</f>
        <v>#REF!</v>
      </c>
      <c r="G9" s="4" t="e">
        <f>SUMIFS('List TPA'!#REF!,'List TPA'!#REF!,'List TPA'!#REF!,'List TPA'!#REF!,'List TPA'!#REF!,'List TPA'!#REF!,'List TPA'!#REF!)</f>
        <v>#REF!</v>
      </c>
      <c r="H9" s="6" t="e">
        <f t="shared" si="0"/>
        <v>#REF!</v>
      </c>
    </row>
    <row r="10" spans="2:8">
      <c r="B10" s="42"/>
      <c r="C10" s="42" t="s">
        <v>220</v>
      </c>
      <c r="D10" s="4" t="s">
        <v>48</v>
      </c>
      <c r="E10" s="4" t="e">
        <f>COUNTIFS('List TPA'!#REF!,'List TPA'!#REF!,'List TPA'!#REF!,'List TPA'!#REF!,'List TPA'!#REF!,'List TPA'!#REF!)</f>
        <v>#REF!</v>
      </c>
      <c r="F10" s="4" t="e">
        <f>SUMIFS('List TPA'!#REF!,'List TPA'!#REF!,'List TPA'!#REF!,'List TPA'!#REF!,'List TPA'!#REF!,'List TPA'!#REF!,'List TPA'!#REF!)</f>
        <v>#REF!</v>
      </c>
      <c r="G10" s="4" t="e">
        <f>SUMIFS('List TPA'!#REF!,'List TPA'!#REF!,'List TPA'!#REF!,'List TPA'!#REF!,'List TPA'!#REF!,'List TPA'!#REF!,'List TPA'!#REF!)</f>
        <v>#REF!</v>
      </c>
      <c r="H10" s="6" t="e">
        <f t="shared" si="0"/>
        <v>#REF!</v>
      </c>
    </row>
    <row r="11" spans="2:8">
      <c r="B11" s="42"/>
      <c r="C11" s="42"/>
      <c r="D11" s="4" t="s">
        <v>243</v>
      </c>
      <c r="E11" s="4" t="e">
        <f>COUNTIFS('List TPA'!#REF!,'List TPA'!#REF!,'List TPA'!#REF!,'List TPA'!#REF!,'List TPA'!#REF!,'List TPA'!#REF!)</f>
        <v>#REF!</v>
      </c>
      <c r="F11" s="4" t="e">
        <f>SUMIFS('List TPA'!#REF!,'List TPA'!#REF!,'List TPA'!#REF!,'List TPA'!#REF!,'List TPA'!#REF!,'List TPA'!#REF!,'List TPA'!#REF!)</f>
        <v>#REF!</v>
      </c>
      <c r="G11" s="4" t="e">
        <f>SUMIFS('List TPA'!#REF!,'List TPA'!#REF!,'List TPA'!#REF!,'List TPA'!#REF!,'List TPA'!#REF!,'List TPA'!#REF!,'List TPA'!#REF!)</f>
        <v>#REF!</v>
      </c>
      <c r="H11" s="6" t="e">
        <f t="shared" si="0"/>
        <v>#REF!</v>
      </c>
    </row>
    <row r="12" spans="2:8">
      <c r="B12" s="42"/>
      <c r="C12" s="80" t="s">
        <v>244</v>
      </c>
      <c r="D12" s="80"/>
      <c r="E12" s="4" t="e">
        <f>COUNTIFS('List TPA'!#REF!,'List TPA'!#REF!,'List TPA'!#REF!,'List TPA'!#REF!)</f>
        <v>#REF!</v>
      </c>
      <c r="F12" s="4" t="e">
        <f>SUMIFS('List TPA'!#REF!,'List TPA'!#REF!,'List TPA'!#REF!,'List TPA'!#REF!,'List TPA'!#REF!)</f>
        <v>#REF!</v>
      </c>
      <c r="G12" s="4" t="e">
        <f>SUMIFS('List TPA'!#REF!,'List TPA'!#REF!,'List TPA'!#REF!,'List TPA'!#REF!,'List TPA'!#REF!)</f>
        <v>#REF!</v>
      </c>
      <c r="H12" s="6" t="e">
        <f t="shared" si="0"/>
        <v>#REF!</v>
      </c>
    </row>
    <row r="13" spans="2:8">
      <c r="B13" s="42"/>
      <c r="C13" s="80" t="s">
        <v>245</v>
      </c>
      <c r="D13" s="80"/>
      <c r="E13" s="4" t="e">
        <f>COUNTIFS('List TPA'!#REF!,'List TPA'!#REF!,'List TPA'!#REF!,'List TPA'!#REF!)</f>
        <v>#REF!</v>
      </c>
      <c r="F13" s="4" t="e">
        <f>SUMIFS('List TPA'!#REF!,'List TPA'!#REF!,'List TPA'!#REF!,'List TPA'!#REF!,'List TPA'!#REF!)</f>
        <v>#REF!</v>
      </c>
      <c r="G13" s="4" t="e">
        <f>SUMIFS('List TPA'!#REF!,'List TPA'!#REF!,'List TPA'!#REF!,'List TPA'!#REF!,'List TPA'!#REF!)</f>
        <v>#REF!</v>
      </c>
      <c r="H13" s="6" t="e">
        <f t="shared" si="0"/>
        <v>#REF!</v>
      </c>
    </row>
    <row r="14" spans="2:8">
      <c r="B14" s="42"/>
      <c r="C14" s="80" t="s">
        <v>246</v>
      </c>
      <c r="D14" s="80"/>
      <c r="E14" s="4" t="e">
        <f>COUNTIFS('List TPA'!#REF!,'List TPA'!#REF!,'List TPA'!#REF!,'List TPA'!#REF!)</f>
        <v>#REF!</v>
      </c>
      <c r="F14" s="4" t="e">
        <f>SUMIFS('List TPA'!#REF!,'List TPA'!#REF!,'List TPA'!#REF!,'List TPA'!#REF!,'List TPA'!#REF!)</f>
        <v>#REF!</v>
      </c>
      <c r="G14" s="4" t="e">
        <f>SUMIFS('List TPA'!#REF!,'List TPA'!#REF!,'List TPA'!#REF!,'List TPA'!#REF!,'List TPA'!#REF!)</f>
        <v>#REF!</v>
      </c>
      <c r="H14" s="6" t="e">
        <f t="shared" si="0"/>
        <v>#REF!</v>
      </c>
    </row>
    <row r="15" spans="2:8">
      <c r="B15" s="42"/>
      <c r="C15" s="55" t="s">
        <v>14</v>
      </c>
      <c r="D15" s="55"/>
      <c r="E15" s="2" t="e">
        <f>SUM(E6:E14)</f>
        <v>#REF!</v>
      </c>
      <c r="F15" s="2" t="e">
        <f>SUM(F6:F14)</f>
        <v>#REF!</v>
      </c>
      <c r="G15" s="3" t="e">
        <f>SUM(G6:G14)</f>
        <v>#REF!</v>
      </c>
      <c r="H15" s="6" t="e">
        <f t="shared" si="0"/>
        <v>#REF!</v>
      </c>
    </row>
    <row r="16" spans="2:8">
      <c r="B16" s="42" t="s">
        <v>81</v>
      </c>
      <c r="C16" s="42" t="s">
        <v>45</v>
      </c>
      <c r="D16" s="4" t="s">
        <v>48</v>
      </c>
      <c r="E16" s="4" t="e">
        <f>COUNTIFS('List TPA'!#REF!,'List TPA'!#REF!,'List TPA'!#REF!,'List TPA'!#REF!,'List TPA'!#REF!,'List TPA'!#REF!)</f>
        <v>#REF!</v>
      </c>
      <c r="F16" s="4" t="e">
        <f>SUMIFS('List TPA'!#REF!,'List TPA'!#REF!,'List TPA'!#REF!,'List TPA'!#REF!,'List TPA'!#REF!,'List TPA'!#REF!,'List TPA'!#REF!)</f>
        <v>#REF!</v>
      </c>
      <c r="G16" s="4" t="e">
        <f>SUMIFS('List TPA'!#REF!,'List TPA'!#REF!,'List TPA'!#REF!,'List TPA'!#REF!,'List TPA'!#REF!,'List TPA'!#REF!,'List TPA'!#REF!)</f>
        <v>#REF!</v>
      </c>
      <c r="H16" s="6" t="e">
        <f t="shared" si="0"/>
        <v>#REF!</v>
      </c>
    </row>
    <row r="17" spans="2:8">
      <c r="B17" s="42"/>
      <c r="C17" s="42"/>
      <c r="D17" s="4" t="s">
        <v>243</v>
      </c>
      <c r="E17" s="4" t="e">
        <f>COUNTIFS('List TPA'!#REF!,'List TPA'!#REF!,'List TPA'!#REF!,'List TPA'!#REF!,'List TPA'!#REF!,'List TPA'!#REF!)</f>
        <v>#REF!</v>
      </c>
      <c r="F17" s="4" t="e">
        <f>SUMIFS('List TPA'!#REF!,'List TPA'!#REF!,'List TPA'!#REF!,'List TPA'!#REF!,'List TPA'!#REF!,'List TPA'!#REF!,'List TPA'!#REF!)</f>
        <v>#REF!</v>
      </c>
      <c r="G17" s="4" t="e">
        <f>SUMIFS('List TPA'!#REF!,'List TPA'!#REF!,'List TPA'!#REF!,'List TPA'!#REF!,'List TPA'!#REF!,'List TPA'!#REF!,'List TPA'!#REF!)</f>
        <v>#REF!</v>
      </c>
      <c r="H17" s="6" t="e">
        <f t="shared" ref="H17:H26" si="1">SUM(F17:G17)</f>
        <v>#REF!</v>
      </c>
    </row>
    <row r="18" spans="2:8">
      <c r="B18" s="42"/>
      <c r="C18" s="42" t="s">
        <v>189</v>
      </c>
      <c r="D18" s="4" t="s">
        <v>48</v>
      </c>
      <c r="E18" s="4" t="e">
        <f>COUNTIFS('List TPA'!#REF!,'List TPA'!#REF!,'List TPA'!#REF!,'List TPA'!#REF!,'List TPA'!#REF!,'List TPA'!#REF!)</f>
        <v>#REF!</v>
      </c>
      <c r="F18" s="4" t="e">
        <f>SUMIFS('List TPA'!#REF!,'List TPA'!#REF!,'List TPA'!#REF!,'List TPA'!#REF!,'List TPA'!#REF!,'List TPA'!#REF!,'List TPA'!#REF!)</f>
        <v>#REF!</v>
      </c>
      <c r="G18" s="4" t="e">
        <f>SUMIFS('List TPA'!#REF!,'List TPA'!#REF!,'List TPA'!#REF!,'List TPA'!#REF!,'List TPA'!#REF!,'List TPA'!#REF!,'List TPA'!#REF!)</f>
        <v>#REF!</v>
      </c>
      <c r="H18" s="6" t="e">
        <f t="shared" si="1"/>
        <v>#REF!</v>
      </c>
    </row>
    <row r="19" spans="2:8">
      <c r="B19" s="42"/>
      <c r="C19" s="42"/>
      <c r="D19" s="4" t="s">
        <v>243</v>
      </c>
      <c r="E19" s="4" t="e">
        <f>COUNTIFS('List TPA'!#REF!,'List TPA'!#REF!,'List TPA'!#REF!,'List TPA'!#REF!,'List TPA'!#REF!,'List TPA'!#REF!)</f>
        <v>#REF!</v>
      </c>
      <c r="F19" s="4" t="e">
        <f>SUMIFS('List TPA'!#REF!,'List TPA'!#REF!,'List TPA'!#REF!,'List TPA'!#REF!,'List TPA'!#REF!,'List TPA'!#REF!,'List TPA'!#REF!)</f>
        <v>#REF!</v>
      </c>
      <c r="G19" s="4" t="e">
        <f>SUMIFS('List TPA'!#REF!,'List TPA'!#REF!,'List TPA'!#REF!,'List TPA'!#REF!,'List TPA'!#REF!,'List TPA'!#REF!,'List TPA'!#REF!)</f>
        <v>#REF!</v>
      </c>
      <c r="H19" s="6" t="e">
        <f t="shared" si="1"/>
        <v>#REF!</v>
      </c>
    </row>
    <row r="20" spans="2:8">
      <c r="B20" s="42"/>
      <c r="C20" s="42" t="s">
        <v>220</v>
      </c>
      <c r="D20" s="4" t="s">
        <v>48</v>
      </c>
      <c r="E20" s="4" t="e">
        <f>COUNTIFS('List TPA'!#REF!,'List TPA'!#REF!,'List TPA'!#REF!,'List TPA'!#REF!,'List TPA'!#REF!,'List TPA'!#REF!)</f>
        <v>#REF!</v>
      </c>
      <c r="F20" s="4" t="e">
        <f>SUMIFS('List TPA'!#REF!,'List TPA'!#REF!,'List TPA'!#REF!,'List TPA'!#REF!,'List TPA'!#REF!,'List TPA'!#REF!,'List TPA'!#REF!)</f>
        <v>#REF!</v>
      </c>
      <c r="G20" s="4" t="e">
        <f>SUMIFS('List TPA'!#REF!,'List TPA'!#REF!,'List TPA'!#REF!,'List TPA'!#REF!,'List TPA'!#REF!,'List TPA'!#REF!,'List TPA'!#REF!)</f>
        <v>#REF!</v>
      </c>
      <c r="H20" s="6" t="e">
        <f t="shared" si="1"/>
        <v>#REF!</v>
      </c>
    </row>
    <row r="21" spans="2:8">
      <c r="B21" s="42"/>
      <c r="C21" s="42"/>
      <c r="D21" s="4" t="s">
        <v>243</v>
      </c>
      <c r="E21" s="4" t="e">
        <f>COUNTIFS('List TPA'!#REF!,'List TPA'!#REF!,'List TPA'!#REF!,'List TPA'!#REF!,'List TPA'!#REF!,'List TPA'!#REF!)</f>
        <v>#REF!</v>
      </c>
      <c r="F21" s="4" t="e">
        <f>SUMIFS('List TPA'!#REF!,'List TPA'!#REF!,'List TPA'!#REF!,'List TPA'!#REF!,'List TPA'!#REF!,'List TPA'!#REF!,'List TPA'!#REF!)</f>
        <v>#REF!</v>
      </c>
      <c r="G21" s="4" t="e">
        <f>SUMIFS('List TPA'!#REF!,'List TPA'!#REF!,'List TPA'!#REF!,'List TPA'!#REF!,'List TPA'!#REF!,'List TPA'!#REF!,'List TPA'!#REF!)</f>
        <v>#REF!</v>
      </c>
      <c r="H21" s="6" t="e">
        <f t="shared" si="1"/>
        <v>#REF!</v>
      </c>
    </row>
    <row r="22" spans="2:8">
      <c r="B22" s="42"/>
      <c r="C22" s="80" t="s">
        <v>244</v>
      </c>
      <c r="D22" s="80"/>
      <c r="E22" s="4" t="e">
        <f>COUNTIFS('List TPA'!#REF!,'List TPA'!#REF!,'List TPA'!#REF!,'List TPA'!#REF!)</f>
        <v>#REF!</v>
      </c>
      <c r="F22" s="4" t="e">
        <f>SUMIFS('List TPA'!#REF!,'List TPA'!#REF!,'List TPA'!#REF!,'List TPA'!#REF!,'List TPA'!#REF!)</f>
        <v>#REF!</v>
      </c>
      <c r="G22" s="4" t="e">
        <f>SUMIFS('List TPA'!#REF!,'List TPA'!#REF!,'List TPA'!#REF!,'List TPA'!#REF!,'List TPA'!#REF!)</f>
        <v>#REF!</v>
      </c>
      <c r="H22" s="6" t="e">
        <f t="shared" si="1"/>
        <v>#REF!</v>
      </c>
    </row>
    <row r="23" spans="2:8">
      <c r="B23" s="42"/>
      <c r="C23" s="80" t="s">
        <v>245</v>
      </c>
      <c r="D23" s="80"/>
      <c r="E23" s="4" t="e">
        <f>COUNTIFS('List TPA'!#REF!,'List TPA'!#REF!,'List TPA'!#REF!,'List TPA'!#REF!)</f>
        <v>#REF!</v>
      </c>
      <c r="F23" s="4" t="e">
        <f>SUMIFS('List TPA'!#REF!,'List TPA'!#REF!,'List TPA'!#REF!,'List TPA'!#REF!,'List TPA'!#REF!)</f>
        <v>#REF!</v>
      </c>
      <c r="G23" s="4" t="e">
        <f>SUMIFS('List TPA'!#REF!,'List TPA'!#REF!,'List TPA'!#REF!,'List TPA'!#REF!,'List TPA'!#REF!)</f>
        <v>#REF!</v>
      </c>
      <c r="H23" s="6" t="e">
        <f t="shared" si="1"/>
        <v>#REF!</v>
      </c>
    </row>
    <row r="24" spans="2:8">
      <c r="B24" s="42"/>
      <c r="C24" s="80" t="s">
        <v>246</v>
      </c>
      <c r="D24" s="80"/>
      <c r="E24" s="4" t="e">
        <f>COUNTIFS('List TPA'!#REF!,'List TPA'!#REF!,'List TPA'!#REF!,'List TPA'!#REF!)</f>
        <v>#REF!</v>
      </c>
      <c r="F24" s="4" t="e">
        <f>SUMIFS('List TPA'!#REF!,'List TPA'!#REF!,'List TPA'!#REF!,'List TPA'!#REF!,'List TPA'!#REF!)</f>
        <v>#REF!</v>
      </c>
      <c r="G24" s="4" t="e">
        <f>SUMIFS('List TPA'!#REF!,'List TPA'!#REF!,'List TPA'!#REF!,'List TPA'!#REF!,'List TPA'!#REF!)</f>
        <v>#REF!</v>
      </c>
      <c r="H24" s="6" t="e">
        <f t="shared" si="1"/>
        <v>#REF!</v>
      </c>
    </row>
    <row r="25" spans="2:8">
      <c r="B25" s="42"/>
      <c r="C25" s="55" t="s">
        <v>14</v>
      </c>
      <c r="D25" s="55"/>
      <c r="E25" s="2" t="e">
        <f>SUM(E16:E24)</f>
        <v>#REF!</v>
      </c>
      <c r="F25" s="2" t="e">
        <f>SUM(F16:F24)</f>
        <v>#REF!</v>
      </c>
      <c r="G25" s="3" t="e">
        <f>SUM(G16:G24)</f>
        <v>#REF!</v>
      </c>
      <c r="H25" s="6" t="e">
        <f t="shared" si="1"/>
        <v>#REF!</v>
      </c>
    </row>
    <row r="26" spans="2:8">
      <c r="B26" s="42" t="s">
        <v>247</v>
      </c>
      <c r="C26" s="42" t="s">
        <v>45</v>
      </c>
      <c r="D26" s="4" t="s">
        <v>48</v>
      </c>
      <c r="E26" s="4" t="e">
        <f>COUNTIFS('List TPA'!#REF!,'List TPA'!#REF!,'List TPA'!#REF!,'List TPA'!#REF!,'List TPA'!#REF!,'List TPA'!#REF!)</f>
        <v>#REF!</v>
      </c>
      <c r="F26" s="4" t="e">
        <f>SUMIFS('List TPA'!#REF!,'List TPA'!#REF!,'List TPA'!#REF!,'List TPA'!#REF!,'List TPA'!#REF!,'List TPA'!#REF!,'List TPA'!#REF!)</f>
        <v>#REF!</v>
      </c>
      <c r="G26" s="4" t="e">
        <f>SUMIFS('List TPA'!#REF!,'List TPA'!#REF!,'List TPA'!#REF!,'List TPA'!#REF!,'List TPA'!#REF!,'List TPA'!#REF!,'List TPA'!#REF!)</f>
        <v>#REF!</v>
      </c>
      <c r="H26" s="6" t="e">
        <f t="shared" si="1"/>
        <v>#REF!</v>
      </c>
    </row>
    <row r="27" spans="2:8">
      <c r="B27" s="42"/>
      <c r="C27" s="42"/>
      <c r="D27" s="4" t="s">
        <v>243</v>
      </c>
      <c r="E27" s="4" t="e">
        <f>COUNTIFS('List TPA'!#REF!,'List TPA'!#REF!,'List TPA'!#REF!,'List TPA'!#REF!,'List TPA'!#REF!,'List TPA'!#REF!)</f>
        <v>#REF!</v>
      </c>
      <c r="F27" s="4" t="e">
        <f>SUMIFS('List TPA'!#REF!,'List TPA'!#REF!,'List TPA'!#REF!,'List TPA'!#REF!,'List TPA'!#REF!,'List TPA'!#REF!,'List TPA'!#REF!)</f>
        <v>#REF!</v>
      </c>
      <c r="G27" s="4" t="e">
        <f>SUMIFS('List TPA'!#REF!,'List TPA'!#REF!,'List TPA'!#REF!,'List TPA'!#REF!,'List TPA'!#REF!,'List TPA'!#REF!,'List TPA'!#REF!)</f>
        <v>#REF!</v>
      </c>
      <c r="H27" s="6" t="e">
        <f t="shared" ref="H27:H36" si="2">SUM(F27:G27)</f>
        <v>#REF!</v>
      </c>
    </row>
    <row r="28" spans="2:8">
      <c r="B28" s="42"/>
      <c r="C28" s="42" t="s">
        <v>189</v>
      </c>
      <c r="D28" s="4" t="s">
        <v>48</v>
      </c>
      <c r="E28" s="4" t="e">
        <f>COUNTIFS('List TPA'!#REF!,'List TPA'!#REF!,'List TPA'!#REF!,'List TPA'!#REF!,'List TPA'!#REF!,'List TPA'!#REF!)</f>
        <v>#REF!</v>
      </c>
      <c r="F28" s="4" t="e">
        <f>SUMIFS('List TPA'!#REF!,'List TPA'!#REF!,'List TPA'!#REF!,'List TPA'!#REF!,'List TPA'!#REF!,'List TPA'!#REF!,'List TPA'!#REF!)</f>
        <v>#REF!</v>
      </c>
      <c r="G28" s="4" t="e">
        <f>SUMIFS('List TPA'!#REF!,'List TPA'!#REF!,'List TPA'!#REF!,'List TPA'!#REF!,'List TPA'!#REF!,'List TPA'!#REF!,'List TPA'!#REF!)</f>
        <v>#REF!</v>
      </c>
      <c r="H28" s="6" t="e">
        <f t="shared" si="2"/>
        <v>#REF!</v>
      </c>
    </row>
    <row r="29" spans="2:8">
      <c r="B29" s="42"/>
      <c r="C29" s="42"/>
      <c r="D29" s="4" t="s">
        <v>243</v>
      </c>
      <c r="E29" s="4" t="e">
        <f>COUNTIFS('List TPA'!#REF!,'List TPA'!#REF!,'List TPA'!#REF!,'List TPA'!#REF!,'List TPA'!#REF!,'List TPA'!#REF!)</f>
        <v>#REF!</v>
      </c>
      <c r="F29" s="4" t="e">
        <f>SUMIFS('List TPA'!#REF!,'List TPA'!#REF!,'List TPA'!#REF!,'List TPA'!#REF!,'List TPA'!#REF!,'List TPA'!#REF!,'List TPA'!#REF!)</f>
        <v>#REF!</v>
      </c>
      <c r="G29" s="4" t="e">
        <f>SUMIFS('List TPA'!#REF!,'List TPA'!#REF!,'List TPA'!#REF!,'List TPA'!#REF!,'List TPA'!#REF!,'List TPA'!#REF!,'List TPA'!#REF!)</f>
        <v>#REF!</v>
      </c>
      <c r="H29" s="6" t="e">
        <f t="shared" si="2"/>
        <v>#REF!</v>
      </c>
    </row>
    <row r="30" spans="2:8">
      <c r="B30" s="42"/>
      <c r="C30" s="42" t="s">
        <v>220</v>
      </c>
      <c r="D30" s="4" t="s">
        <v>48</v>
      </c>
      <c r="E30" s="4" t="e">
        <f>COUNTIFS('List TPA'!#REF!,'List TPA'!#REF!,'List TPA'!#REF!,'List TPA'!#REF!,'List TPA'!#REF!,'List TPA'!#REF!)</f>
        <v>#REF!</v>
      </c>
      <c r="F30" s="4" t="e">
        <f>SUMIFS('List TPA'!#REF!,'List TPA'!#REF!,'List TPA'!#REF!,'List TPA'!#REF!,'List TPA'!#REF!,'List TPA'!#REF!,'List TPA'!#REF!)</f>
        <v>#REF!</v>
      </c>
      <c r="G30" s="4" t="e">
        <f>SUMIFS('List TPA'!#REF!,'List TPA'!#REF!,'List TPA'!#REF!,'List TPA'!#REF!,'List TPA'!#REF!,'List TPA'!#REF!,'List TPA'!#REF!)</f>
        <v>#REF!</v>
      </c>
      <c r="H30" s="6" t="e">
        <f t="shared" si="2"/>
        <v>#REF!</v>
      </c>
    </row>
    <row r="31" spans="2:8">
      <c r="B31" s="42"/>
      <c r="C31" s="42"/>
      <c r="D31" s="4" t="s">
        <v>243</v>
      </c>
      <c r="E31" s="4" t="e">
        <f>COUNTIFS('List TPA'!#REF!,'List TPA'!#REF!,'List TPA'!#REF!,'List TPA'!#REF!,'List TPA'!#REF!,'List TPA'!#REF!)</f>
        <v>#REF!</v>
      </c>
      <c r="F31" s="4" t="e">
        <f>SUMIFS('List TPA'!#REF!,'List TPA'!#REF!,'List TPA'!#REF!,'List TPA'!#REF!,'List TPA'!#REF!,'List TPA'!#REF!,'List TPA'!#REF!)</f>
        <v>#REF!</v>
      </c>
      <c r="G31" s="4" t="e">
        <f>SUMIFS('List TPA'!#REF!,'List TPA'!#REF!,'List TPA'!#REF!,'List TPA'!#REF!,'List TPA'!#REF!,'List TPA'!#REF!,'List TPA'!#REF!)</f>
        <v>#REF!</v>
      </c>
      <c r="H31" s="6" t="e">
        <f t="shared" si="2"/>
        <v>#REF!</v>
      </c>
    </row>
    <row r="32" spans="2:8">
      <c r="B32" s="42"/>
      <c r="C32" s="80" t="s">
        <v>244</v>
      </c>
      <c r="D32" s="80"/>
      <c r="E32" s="4" t="e">
        <f>COUNTIFS('List TPA'!#REF!,'List TPA'!#REF!,'List TPA'!#REF!,'List TPA'!#REF!)</f>
        <v>#REF!</v>
      </c>
      <c r="F32" s="4" t="e">
        <f>SUMIFS('List TPA'!#REF!,'List TPA'!#REF!,'List TPA'!#REF!,'List TPA'!#REF!,'List TPA'!#REF!)</f>
        <v>#REF!</v>
      </c>
      <c r="G32" s="4" t="e">
        <f>SUMIFS('List TPA'!#REF!,'List TPA'!#REF!,'List TPA'!#REF!,'List TPA'!#REF!,'List TPA'!#REF!)</f>
        <v>#REF!</v>
      </c>
      <c r="H32" s="6" t="e">
        <f t="shared" si="2"/>
        <v>#REF!</v>
      </c>
    </row>
    <row r="33" spans="2:8">
      <c r="B33" s="42"/>
      <c r="C33" s="80" t="s">
        <v>245</v>
      </c>
      <c r="D33" s="80"/>
      <c r="E33" s="4" t="e">
        <f>COUNTIFS('List TPA'!#REF!,'List TPA'!#REF!,'List TPA'!#REF!,'List TPA'!#REF!)</f>
        <v>#REF!</v>
      </c>
      <c r="F33" s="4" t="e">
        <f>SUMIFS('List TPA'!#REF!,'List TPA'!#REF!,'List TPA'!#REF!,'List TPA'!#REF!,'List TPA'!#REF!)</f>
        <v>#REF!</v>
      </c>
      <c r="G33" s="4" t="e">
        <f>SUMIFS('List TPA'!#REF!,'List TPA'!#REF!,'List TPA'!#REF!,'List TPA'!#REF!,'List TPA'!#REF!)</f>
        <v>#REF!</v>
      </c>
      <c r="H33" s="6" t="e">
        <f t="shared" si="2"/>
        <v>#REF!</v>
      </c>
    </row>
    <row r="34" spans="2:8">
      <c r="B34" s="42"/>
      <c r="C34" s="80" t="s">
        <v>246</v>
      </c>
      <c r="D34" s="80"/>
      <c r="E34" s="4" t="e">
        <f>COUNTIFS('List TPA'!#REF!,'List TPA'!#REF!,'List TPA'!#REF!,'List TPA'!#REF!)</f>
        <v>#REF!</v>
      </c>
      <c r="F34" s="4" t="e">
        <f>SUMIFS('List TPA'!#REF!,'List TPA'!#REF!,'List TPA'!#REF!,'List TPA'!#REF!,'List TPA'!#REF!)</f>
        <v>#REF!</v>
      </c>
      <c r="G34" s="4" t="e">
        <f>SUMIFS('List TPA'!#REF!,'List TPA'!#REF!,'List TPA'!#REF!,'List TPA'!#REF!,'List TPA'!#REF!)</f>
        <v>#REF!</v>
      </c>
      <c r="H34" s="6" t="e">
        <f t="shared" si="2"/>
        <v>#REF!</v>
      </c>
    </row>
    <row r="35" spans="2:8">
      <c r="B35" s="42"/>
      <c r="C35" s="55" t="s">
        <v>14</v>
      </c>
      <c r="D35" s="55"/>
      <c r="E35" s="2" t="e">
        <f>SUM(E26:E34)</f>
        <v>#REF!</v>
      </c>
      <c r="F35" s="2" t="e">
        <f>SUM(F26:F34)</f>
        <v>#REF!</v>
      </c>
      <c r="G35" s="3" t="e">
        <f>SUM(G26:G34)</f>
        <v>#REF!</v>
      </c>
      <c r="H35" s="6" t="e">
        <f t="shared" si="2"/>
        <v>#REF!</v>
      </c>
    </row>
    <row r="36" spans="2:8">
      <c r="B36" s="42" t="s">
        <v>50</v>
      </c>
      <c r="C36" s="42" t="s">
        <v>45</v>
      </c>
      <c r="D36" s="4" t="s">
        <v>48</v>
      </c>
      <c r="E36" s="4" t="e">
        <f>COUNTIFS('List TPA'!#REF!,'List TPA'!#REF!,'List TPA'!#REF!,'List TPA'!#REF!,'List TPA'!#REF!,'List TPA'!#REF!)</f>
        <v>#REF!</v>
      </c>
      <c r="F36" s="4" t="e">
        <f>SUMIFS('List TPA'!#REF!,'List TPA'!#REF!,'List TPA'!#REF!,'List TPA'!#REF!,'List TPA'!#REF!,'List TPA'!#REF!,'List TPA'!#REF!)</f>
        <v>#REF!</v>
      </c>
      <c r="G36" s="4" t="e">
        <f>SUMIFS('List TPA'!#REF!,'List TPA'!#REF!,'List TPA'!#REF!,'List TPA'!#REF!,'List TPA'!#REF!,'List TPA'!#REF!,'List TPA'!#REF!)</f>
        <v>#REF!</v>
      </c>
      <c r="H36" s="6" t="e">
        <f t="shared" si="2"/>
        <v>#REF!</v>
      </c>
    </row>
    <row r="37" spans="2:8">
      <c r="B37" s="42"/>
      <c r="C37" s="42"/>
      <c r="D37" s="4" t="s">
        <v>243</v>
      </c>
      <c r="E37" s="4" t="e">
        <f>COUNTIFS('List TPA'!#REF!,'List TPA'!#REF!,'List TPA'!#REF!,'List TPA'!#REF!,'List TPA'!#REF!,'List TPA'!#REF!)</f>
        <v>#REF!</v>
      </c>
      <c r="F37" s="4" t="e">
        <f>SUMIFS('List TPA'!#REF!,'List TPA'!#REF!,'List TPA'!#REF!,'List TPA'!#REF!,'List TPA'!#REF!,'List TPA'!#REF!,'List TPA'!#REF!)</f>
        <v>#REF!</v>
      </c>
      <c r="G37" s="4" t="e">
        <f>SUMIFS('List TPA'!#REF!,'List TPA'!#REF!,'List TPA'!#REF!,'List TPA'!#REF!,'List TPA'!#REF!,'List TPA'!#REF!,'List TPA'!#REF!)</f>
        <v>#REF!</v>
      </c>
      <c r="H37" s="6" t="e">
        <f t="shared" ref="H37:H45" si="3">SUM(F37:G37)</f>
        <v>#REF!</v>
      </c>
    </row>
    <row r="38" spans="2:8">
      <c r="B38" s="42"/>
      <c r="C38" s="42" t="s">
        <v>189</v>
      </c>
      <c r="D38" s="4" t="s">
        <v>48</v>
      </c>
      <c r="E38" s="4" t="e">
        <f>COUNTIFS('List TPA'!#REF!,'List TPA'!#REF!,'List TPA'!#REF!,'List TPA'!#REF!,'List TPA'!#REF!,'List TPA'!#REF!)</f>
        <v>#REF!</v>
      </c>
      <c r="F38" s="4" t="e">
        <f>SUMIFS('List TPA'!#REF!,'List TPA'!#REF!,'List TPA'!#REF!,'List TPA'!#REF!,'List TPA'!#REF!,'List TPA'!#REF!,'List TPA'!#REF!)</f>
        <v>#REF!</v>
      </c>
      <c r="G38" s="4" t="e">
        <f>SUMIFS('List TPA'!#REF!,'List TPA'!#REF!,'List TPA'!#REF!,'List TPA'!#REF!,'List TPA'!#REF!,'List TPA'!#REF!,'List TPA'!#REF!)</f>
        <v>#REF!</v>
      </c>
      <c r="H38" s="6" t="e">
        <f t="shared" si="3"/>
        <v>#REF!</v>
      </c>
    </row>
    <row r="39" spans="2:8">
      <c r="B39" s="42"/>
      <c r="C39" s="42"/>
      <c r="D39" s="4" t="s">
        <v>243</v>
      </c>
      <c r="E39" s="4" t="e">
        <f>COUNTIFS('List TPA'!#REF!,'List TPA'!#REF!,'List TPA'!#REF!,'List TPA'!#REF!,'List TPA'!#REF!,'List TPA'!#REF!)</f>
        <v>#REF!</v>
      </c>
      <c r="F39" s="4" t="e">
        <f>SUMIFS('List TPA'!#REF!,'List TPA'!#REF!,'List TPA'!#REF!,'List TPA'!#REF!,'List TPA'!#REF!,'List TPA'!#REF!,'List TPA'!#REF!)</f>
        <v>#REF!</v>
      </c>
      <c r="G39" s="4" t="e">
        <f>SUMIFS('List TPA'!#REF!,'List TPA'!#REF!,'List TPA'!#REF!,'List TPA'!#REF!,'List TPA'!#REF!,'List TPA'!#REF!,'List TPA'!#REF!)</f>
        <v>#REF!</v>
      </c>
      <c r="H39" s="6" t="e">
        <f t="shared" si="3"/>
        <v>#REF!</v>
      </c>
    </row>
    <row r="40" spans="2:8">
      <c r="B40" s="42"/>
      <c r="C40" s="42" t="s">
        <v>220</v>
      </c>
      <c r="D40" s="4" t="s">
        <v>48</v>
      </c>
      <c r="E40" s="4" t="e">
        <f>COUNTIFS('List TPA'!#REF!,'List TPA'!#REF!,'List TPA'!#REF!,'List TPA'!#REF!,'List TPA'!#REF!,'List TPA'!#REF!)</f>
        <v>#REF!</v>
      </c>
      <c r="F40" s="4" t="e">
        <f>SUMIFS('List TPA'!#REF!,'List TPA'!#REF!,'List TPA'!#REF!,'List TPA'!#REF!,'List TPA'!#REF!,'List TPA'!#REF!,'List TPA'!#REF!)</f>
        <v>#REF!</v>
      </c>
      <c r="G40" s="4" t="e">
        <f>SUMIFS('List TPA'!#REF!,'List TPA'!#REF!,'List TPA'!#REF!,'List TPA'!#REF!,'List TPA'!#REF!,'List TPA'!#REF!,'List TPA'!#REF!)</f>
        <v>#REF!</v>
      </c>
      <c r="H40" s="6" t="e">
        <f t="shared" si="3"/>
        <v>#REF!</v>
      </c>
    </row>
    <row r="41" spans="2:8">
      <c r="B41" s="42"/>
      <c r="C41" s="42"/>
      <c r="D41" s="4" t="s">
        <v>243</v>
      </c>
      <c r="E41" s="4" t="e">
        <f>COUNTIFS('List TPA'!#REF!,'List TPA'!#REF!,'List TPA'!#REF!,'List TPA'!#REF!,'List TPA'!#REF!,'List TPA'!#REF!)</f>
        <v>#REF!</v>
      </c>
      <c r="F41" s="4" t="e">
        <f>SUMIFS('List TPA'!#REF!,'List TPA'!#REF!,'List TPA'!#REF!,'List TPA'!#REF!,'List TPA'!#REF!,'List TPA'!#REF!,'List TPA'!#REF!)</f>
        <v>#REF!</v>
      </c>
      <c r="G41" s="4" t="e">
        <f>SUMIFS('List TPA'!#REF!,'List TPA'!#REF!,'List TPA'!#REF!,'List TPA'!#REF!,'List TPA'!#REF!,'List TPA'!#REF!,'List TPA'!#REF!)</f>
        <v>#REF!</v>
      </c>
      <c r="H41" s="6" t="e">
        <f t="shared" si="3"/>
        <v>#REF!</v>
      </c>
    </row>
    <row r="42" spans="2:8">
      <c r="B42" s="42"/>
      <c r="C42" s="80" t="s">
        <v>244</v>
      </c>
      <c r="D42" s="80"/>
      <c r="E42" s="4" t="e">
        <f>COUNTIFS('List TPA'!#REF!,'List TPA'!#REF!,'List TPA'!#REF!,'List TPA'!#REF!)</f>
        <v>#REF!</v>
      </c>
      <c r="F42" s="4" t="e">
        <f>SUMIFS('List TPA'!#REF!,'List TPA'!#REF!,'List TPA'!#REF!,'List TPA'!#REF!,'List TPA'!#REF!)</f>
        <v>#REF!</v>
      </c>
      <c r="G42" s="4" t="e">
        <f>SUMIFS('List TPA'!#REF!,'List TPA'!#REF!,'List TPA'!#REF!,'List TPA'!#REF!,'List TPA'!#REF!)</f>
        <v>#REF!</v>
      </c>
      <c r="H42" s="6" t="e">
        <f t="shared" si="3"/>
        <v>#REF!</v>
      </c>
    </row>
    <row r="43" spans="2:8">
      <c r="B43" s="42"/>
      <c r="C43" s="80" t="s">
        <v>245</v>
      </c>
      <c r="D43" s="80"/>
      <c r="E43" s="4" t="e">
        <f>COUNTIFS('List TPA'!#REF!,'List TPA'!#REF!,'List TPA'!#REF!,'List TPA'!#REF!)</f>
        <v>#REF!</v>
      </c>
      <c r="F43" s="4" t="e">
        <f>SUMIFS('List TPA'!#REF!,'List TPA'!#REF!,'List TPA'!#REF!,'List TPA'!#REF!,'List TPA'!#REF!)</f>
        <v>#REF!</v>
      </c>
      <c r="G43" s="4" t="e">
        <f>SUMIFS('List TPA'!#REF!,'List TPA'!#REF!,'List TPA'!#REF!,'List TPA'!#REF!,'List TPA'!#REF!)</f>
        <v>#REF!</v>
      </c>
      <c r="H43" s="6" t="e">
        <f t="shared" si="3"/>
        <v>#REF!</v>
      </c>
    </row>
    <row r="44" spans="2:8">
      <c r="B44" s="42"/>
      <c r="C44" s="80" t="s">
        <v>246</v>
      </c>
      <c r="D44" s="80"/>
      <c r="E44" s="4" t="e">
        <f>COUNTIFS('List TPA'!#REF!,'List TPA'!#REF!,'List TPA'!#REF!,'List TPA'!#REF!)</f>
        <v>#REF!</v>
      </c>
      <c r="F44" s="4" t="e">
        <f>SUMIFS('List TPA'!#REF!,'List TPA'!#REF!,'List TPA'!#REF!,'List TPA'!#REF!,'List TPA'!#REF!)</f>
        <v>#REF!</v>
      </c>
      <c r="G44" s="4" t="e">
        <f>SUMIFS('List TPA'!#REF!,'List TPA'!#REF!,'List TPA'!#REF!,'List TPA'!#REF!,'List TPA'!#REF!)</f>
        <v>#REF!</v>
      </c>
      <c r="H44" s="6" t="e">
        <f t="shared" si="3"/>
        <v>#REF!</v>
      </c>
    </row>
    <row r="45" spans="2:8">
      <c r="B45" s="42"/>
      <c r="C45" s="55" t="s">
        <v>14</v>
      </c>
      <c r="D45" s="55"/>
      <c r="E45" s="2" t="e">
        <f>SUM(E36:E44)</f>
        <v>#REF!</v>
      </c>
      <c r="F45" s="2" t="e">
        <f>SUM(F36:F44)</f>
        <v>#REF!</v>
      </c>
      <c r="G45" s="3" t="e">
        <f>SUM(G36:G44)</f>
        <v>#REF!</v>
      </c>
      <c r="H45" s="6" t="e">
        <f t="shared" si="3"/>
        <v>#REF!</v>
      </c>
    </row>
    <row r="46" spans="2:8">
      <c r="B46" s="55" t="s">
        <v>248</v>
      </c>
      <c r="C46" s="55"/>
      <c r="D46" s="55"/>
      <c r="E46" s="2" t="e">
        <f>E45+E35+E25+E15</f>
        <v>#REF!</v>
      </c>
      <c r="F46" s="2" t="e">
        <f t="shared" ref="F46:H46" si="4">F45+F35+F25+F15</f>
        <v>#REF!</v>
      </c>
      <c r="G46" s="2" t="e">
        <f t="shared" si="4"/>
        <v>#REF!</v>
      </c>
      <c r="H46" s="2" t="e">
        <f t="shared" si="4"/>
        <v>#REF!</v>
      </c>
    </row>
  </sheetData>
  <sheetProtection sheet="1" objects="1" scenarios="1"/>
  <mergeCells count="39">
    <mergeCell ref="F4:H4"/>
    <mergeCell ref="C12:D12"/>
    <mergeCell ref="C13:D13"/>
    <mergeCell ref="C14:D14"/>
    <mergeCell ref="C15:D15"/>
    <mergeCell ref="D4:D5"/>
    <mergeCell ref="E4:E5"/>
    <mergeCell ref="C43:D43"/>
    <mergeCell ref="C36:C37"/>
    <mergeCell ref="C38:C39"/>
    <mergeCell ref="C40:C41"/>
    <mergeCell ref="C22:D22"/>
    <mergeCell ref="C23:D23"/>
    <mergeCell ref="C24:D24"/>
    <mergeCell ref="C25:D25"/>
    <mergeCell ref="C32:D32"/>
    <mergeCell ref="C28:C29"/>
    <mergeCell ref="C30:C31"/>
    <mergeCell ref="C26:C27"/>
    <mergeCell ref="C33:D33"/>
    <mergeCell ref="C34:D34"/>
    <mergeCell ref="C35:D35"/>
    <mergeCell ref="C42:D42"/>
    <mergeCell ref="B1:H2"/>
    <mergeCell ref="C44:D44"/>
    <mergeCell ref="C45:D45"/>
    <mergeCell ref="B46:D46"/>
    <mergeCell ref="B4:B5"/>
    <mergeCell ref="B6:B15"/>
    <mergeCell ref="B16:B25"/>
    <mergeCell ref="B26:B35"/>
    <mergeCell ref="B36:B45"/>
    <mergeCell ref="C4:C5"/>
    <mergeCell ref="C6:C7"/>
    <mergeCell ref="C8:C9"/>
    <mergeCell ref="C10:C11"/>
    <mergeCell ref="C16:C17"/>
    <mergeCell ref="C18:C19"/>
    <mergeCell ref="C20:C21"/>
  </mergeCells>
  <hyperlinks>
    <hyperlink ref="B1:H2" location="HOME!A1" display="HOME" xr:uid="{00000000-0004-0000-0200-000000000000}"/>
  </hyperlink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12"/>
  <sheetViews>
    <sheetView showGridLines="0" showRowColHeaders="0" workbookViewId="0">
      <selection activeCell="B1" sqref="B1:J2"/>
    </sheetView>
  </sheetViews>
  <sheetFormatPr defaultColWidth="9" defaultRowHeight="15"/>
  <cols>
    <col min="1" max="1" width="2.28515625" customWidth="1"/>
    <col min="2" max="2" width="31" customWidth="1"/>
    <col min="3" max="3" width="13.28515625" customWidth="1"/>
    <col min="4" max="4" width="15.5703125" customWidth="1"/>
    <col min="5" max="5" width="17" customWidth="1"/>
    <col min="6" max="7" width="12.5703125" customWidth="1"/>
    <col min="8" max="8" width="10.85546875" customWidth="1"/>
    <col min="9" max="9" width="21" customWidth="1"/>
  </cols>
  <sheetData>
    <row r="1" spans="2:10">
      <c r="B1" s="74" t="s">
        <v>238</v>
      </c>
      <c r="C1" s="75"/>
      <c r="D1" s="75"/>
      <c r="E1" s="75"/>
      <c r="F1" s="75"/>
      <c r="G1" s="75"/>
      <c r="H1" s="75"/>
      <c r="I1" s="75"/>
      <c r="J1" s="76"/>
    </row>
    <row r="2" spans="2:10">
      <c r="B2" s="77"/>
      <c r="C2" s="78"/>
      <c r="D2" s="78"/>
      <c r="E2" s="78"/>
      <c r="F2" s="78"/>
      <c r="G2" s="78"/>
      <c r="H2" s="78"/>
      <c r="I2" s="78"/>
      <c r="J2" s="79"/>
    </row>
    <row r="4" spans="2:10">
      <c r="B4" s="1" t="s">
        <v>249</v>
      </c>
      <c r="C4" s="1"/>
      <c r="D4" s="1"/>
      <c r="E4" s="1"/>
      <c r="F4" s="1"/>
      <c r="G4" s="1"/>
      <c r="H4" s="1"/>
    </row>
    <row r="6" spans="2:10">
      <c r="B6" s="55" t="s">
        <v>250</v>
      </c>
      <c r="C6" s="81" t="s">
        <v>241</v>
      </c>
      <c r="D6" s="82"/>
      <c r="E6" s="55" t="s">
        <v>242</v>
      </c>
      <c r="F6" s="55"/>
      <c r="G6" s="55"/>
      <c r="H6" s="55"/>
      <c r="I6" s="55"/>
      <c r="J6" s="55"/>
    </row>
    <row r="7" spans="2:10">
      <c r="B7" s="55"/>
      <c r="C7" s="55" t="s">
        <v>10</v>
      </c>
      <c r="D7" s="55" t="s">
        <v>251</v>
      </c>
      <c r="E7" s="55" t="s">
        <v>21</v>
      </c>
      <c r="F7" s="55"/>
      <c r="G7" s="55" t="s">
        <v>22</v>
      </c>
      <c r="H7" s="55"/>
      <c r="I7" s="55" t="s">
        <v>14</v>
      </c>
      <c r="J7" s="55"/>
    </row>
    <row r="8" spans="2:10">
      <c r="B8" s="55"/>
      <c r="C8" s="55"/>
      <c r="D8" s="55"/>
      <c r="E8" s="2" t="s">
        <v>252</v>
      </c>
      <c r="F8" s="2" t="s">
        <v>253</v>
      </c>
      <c r="G8" s="2" t="s">
        <v>254</v>
      </c>
      <c r="H8" s="2" t="s">
        <v>253</v>
      </c>
      <c r="I8" s="2" t="s">
        <v>254</v>
      </c>
      <c r="J8" s="14" t="s">
        <v>253</v>
      </c>
    </row>
    <row r="9" spans="2:10">
      <c r="B9" s="6" t="s">
        <v>255</v>
      </c>
      <c r="C9" s="4" t="e">
        <f>COUNTIF('List TPA'!#REF!,'List TPA'!#REF!)</f>
        <v>#REF!</v>
      </c>
      <c r="D9" s="8" t="e">
        <f>C9/$C$12</f>
        <v>#REF!</v>
      </c>
      <c r="E9" s="9" t="e">
        <f>SUMIFS('List TPA'!#REF!,'List TPA'!#REF!,'List TPA'!#REF!)</f>
        <v>#REF!</v>
      </c>
      <c r="F9" s="10" t="e">
        <f>E9/$E$12</f>
        <v>#REF!</v>
      </c>
      <c r="G9" s="11" t="e">
        <f>SUMIFS('List TPA'!#REF!,'List TPA'!#REF!,'List TPA'!#REF!)</f>
        <v>#REF!</v>
      </c>
      <c r="H9" s="12" t="e">
        <f>G9/$G$12</f>
        <v>#REF!</v>
      </c>
      <c r="I9" s="6" t="e">
        <f>E9+G9</f>
        <v>#REF!</v>
      </c>
      <c r="J9" s="12" t="e">
        <f>I9/$I$12</f>
        <v>#REF!</v>
      </c>
    </row>
    <row r="10" spans="2:10">
      <c r="B10" s="6" t="s">
        <v>256</v>
      </c>
      <c r="C10" s="4" t="e">
        <f>COUNTIF('List TPA'!#REF!,'List TPA'!#REF!)</f>
        <v>#REF!</v>
      </c>
      <c r="D10" s="8" t="e">
        <f t="shared" ref="D10:D11" si="0">C10/$C$12</f>
        <v>#REF!</v>
      </c>
      <c r="E10" s="9" t="e">
        <f>SUMIFS('List TPA'!#REF!,'List TPA'!#REF!,'List TPA'!#REF!)</f>
        <v>#REF!</v>
      </c>
      <c r="F10" s="10" t="e">
        <f t="shared" ref="F10:F11" si="1">E10/$E$12</f>
        <v>#REF!</v>
      </c>
      <c r="G10" s="11" t="e">
        <f>SUMIFS('List TPA'!#REF!,'List TPA'!#REF!,'List TPA'!#REF!)</f>
        <v>#REF!</v>
      </c>
      <c r="H10" s="12" t="e">
        <f t="shared" ref="H10:H11" si="2">G10/$G$12</f>
        <v>#REF!</v>
      </c>
      <c r="I10" s="6" t="e">
        <f t="shared" ref="I10:I12" si="3">E10+G10</f>
        <v>#REF!</v>
      </c>
      <c r="J10" s="12" t="e">
        <f t="shared" ref="J10:J11" si="4">I10/$I$12</f>
        <v>#REF!</v>
      </c>
    </row>
    <row r="11" spans="2:10">
      <c r="B11" s="6" t="s">
        <v>257</v>
      </c>
      <c r="C11" s="4" t="e">
        <f>'Total TPA'!D14+'Total TPA'!D15+'Total TPA'!D16</f>
        <v>#REF!</v>
      </c>
      <c r="D11" s="8" t="e">
        <f t="shared" si="0"/>
        <v>#REF!</v>
      </c>
      <c r="E11" s="9" t="e">
        <f>'Total TPA'!E14+'Total TPA'!E15+'Total TPA'!E16</f>
        <v>#REF!</v>
      </c>
      <c r="F11" s="10" t="e">
        <f t="shared" si="1"/>
        <v>#REF!</v>
      </c>
      <c r="G11" s="11" t="e">
        <f>'Total TPA'!F14+'Total TPA'!F15+'Total TPA'!F16</f>
        <v>#REF!</v>
      </c>
      <c r="H11" s="12" t="e">
        <f t="shared" si="2"/>
        <v>#REF!</v>
      </c>
      <c r="I11" s="6" t="e">
        <f t="shared" si="3"/>
        <v>#REF!</v>
      </c>
      <c r="J11" s="12" t="e">
        <f t="shared" si="4"/>
        <v>#REF!</v>
      </c>
    </row>
    <row r="12" spans="2:10">
      <c r="B12" s="13" t="s">
        <v>14</v>
      </c>
      <c r="C12" s="2" t="e">
        <f>SUM(C9:C11)</f>
        <v>#REF!</v>
      </c>
      <c r="D12" s="2"/>
      <c r="E12" s="6" t="e">
        <f>SUM(E9:E11)</f>
        <v>#REF!</v>
      </c>
      <c r="F12" s="6"/>
      <c r="G12" s="6" t="e">
        <f>SUM(G9:G11)</f>
        <v>#REF!</v>
      </c>
      <c r="H12" s="6"/>
      <c r="I12" s="6" t="e">
        <f t="shared" si="3"/>
        <v>#REF!</v>
      </c>
      <c r="J12" s="11"/>
    </row>
  </sheetData>
  <sheetProtection sheet="1" objects="1" scenarios="1"/>
  <mergeCells count="9">
    <mergeCell ref="B6:B8"/>
    <mergeCell ref="C7:C8"/>
    <mergeCell ref="D7:D8"/>
    <mergeCell ref="B1:J2"/>
    <mergeCell ref="C6:D6"/>
    <mergeCell ref="E6:J6"/>
    <mergeCell ref="E7:F7"/>
    <mergeCell ref="G7:H7"/>
    <mergeCell ref="I7:J7"/>
  </mergeCells>
  <hyperlinks>
    <hyperlink ref="B1:J2" location="HOME!A1" display="HOME" xr:uid="{00000000-0004-0000-0300-000000000000}"/>
  </hyperlinks>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17"/>
  <sheetViews>
    <sheetView showGridLines="0" showRowColHeaders="0" workbookViewId="0">
      <selection activeCell="B1" sqref="B1:G2"/>
    </sheetView>
  </sheetViews>
  <sheetFormatPr defaultColWidth="9" defaultRowHeight="15"/>
  <cols>
    <col min="2" max="2" width="28.28515625" customWidth="1"/>
    <col min="3" max="4" width="14" customWidth="1"/>
    <col min="5" max="5" width="16.42578125" customWidth="1"/>
    <col min="6" max="6" width="12.42578125" customWidth="1"/>
    <col min="7" max="7" width="14.5703125" customWidth="1"/>
  </cols>
  <sheetData>
    <row r="1" spans="2:7">
      <c r="B1" s="74" t="s">
        <v>238</v>
      </c>
      <c r="C1" s="75"/>
      <c r="D1" s="75"/>
      <c r="E1" s="75"/>
      <c r="F1" s="75"/>
      <c r="G1" s="76"/>
    </row>
    <row r="2" spans="2:7">
      <c r="B2" s="77"/>
      <c r="C2" s="78"/>
      <c r="D2" s="78"/>
      <c r="E2" s="78"/>
      <c r="F2" s="78"/>
      <c r="G2" s="79"/>
    </row>
    <row r="4" spans="2:7">
      <c r="B4" s="1" t="s">
        <v>258</v>
      </c>
    </row>
    <row r="6" spans="2:7">
      <c r="B6" s="55" t="s">
        <v>239</v>
      </c>
      <c r="C6" s="55" t="s">
        <v>240</v>
      </c>
      <c r="D6" s="83" t="s">
        <v>241</v>
      </c>
      <c r="E6" s="55" t="s">
        <v>242</v>
      </c>
      <c r="F6" s="55"/>
      <c r="G6" s="55"/>
    </row>
    <row r="7" spans="2:7">
      <c r="B7" s="55"/>
      <c r="C7" s="55"/>
      <c r="D7" s="58"/>
      <c r="E7" s="2" t="s">
        <v>21</v>
      </c>
      <c r="F7" s="2" t="s">
        <v>22</v>
      </c>
      <c r="G7" s="2" t="s">
        <v>14</v>
      </c>
    </row>
    <row r="8" spans="2:7">
      <c r="B8" s="42" t="s">
        <v>45</v>
      </c>
      <c r="C8" s="2" t="s">
        <v>48</v>
      </c>
      <c r="D8" s="4" t="e">
        <f>COUNTIFS('List TPA'!#REF!,'List TPA'!#REF!,'List TPA'!#REF!,'List TPA'!#REF!)</f>
        <v>#REF!</v>
      </c>
      <c r="E8" s="4" t="e">
        <f>SUMIFS('List TPA'!#REF!,'List TPA'!#REF!,'List TPA'!#REF!,'List TPA'!#REF!,'List TPA'!#REF!)</f>
        <v>#REF!</v>
      </c>
      <c r="F8" s="5" t="e">
        <f>SUMIFS('List TPA'!#REF!,'List TPA'!#REF!,'List TPA'!#REF!,'List TPA'!#REF!,'List TPA'!#REF!)</f>
        <v>#REF!</v>
      </c>
      <c r="G8" s="6" t="e">
        <f>SUM(E8:F8)</f>
        <v>#REF!</v>
      </c>
    </row>
    <row r="9" spans="2:7">
      <c r="B9" s="42"/>
      <c r="C9" s="2" t="s">
        <v>243</v>
      </c>
      <c r="D9" s="4" t="e">
        <f>COUNTIFS('List TPA'!#REF!,'List TPA'!#REF!,'List TPA'!#REF!,'List TPA'!#REF!)</f>
        <v>#REF!</v>
      </c>
      <c r="E9" s="4" t="e">
        <f>SUMIFS('List TPA'!#REF!,'List TPA'!#REF!,'List TPA'!#REF!,'List TPA'!#REF!,'List TPA'!#REF!)</f>
        <v>#REF!</v>
      </c>
      <c r="F9" s="5" t="e">
        <f>SUMIFS('List TPA'!#REF!,'List TPA'!#REF!,'List TPA'!#REF!,'List TPA'!#REF!,'List TPA'!#REF!)</f>
        <v>#REF!</v>
      </c>
      <c r="G9" s="6" t="e">
        <f t="shared" ref="G9:G17" si="0">SUM(E9:F9)</f>
        <v>#REF!</v>
      </c>
    </row>
    <row r="10" spans="2:7">
      <c r="B10" s="42" t="s">
        <v>189</v>
      </c>
      <c r="C10" s="2" t="s">
        <v>48</v>
      </c>
      <c r="D10" s="4" t="e">
        <f>COUNTIFS('List TPA'!#REF!,'List TPA'!#REF!,'List TPA'!#REF!,'List TPA'!#REF!)</f>
        <v>#REF!</v>
      </c>
      <c r="E10" s="4" t="e">
        <f>SUMIFS('List TPA'!#REF!,'List TPA'!#REF!,'List TPA'!#REF!,'List TPA'!#REF!,'List TPA'!#REF!)</f>
        <v>#REF!</v>
      </c>
      <c r="F10" s="5" t="e">
        <f>SUMIFS('List TPA'!#REF!,'List TPA'!#REF!,'List TPA'!#REF!,'List TPA'!#REF!,'List TPA'!#REF!)</f>
        <v>#REF!</v>
      </c>
      <c r="G10" s="6" t="e">
        <f t="shared" si="0"/>
        <v>#REF!</v>
      </c>
    </row>
    <row r="11" spans="2:7">
      <c r="B11" s="42"/>
      <c r="C11" s="2" t="s">
        <v>243</v>
      </c>
      <c r="D11" s="4" t="e">
        <f>COUNTIFS('List TPA'!#REF!,'List TPA'!#REF!,'List TPA'!#REF!,'List TPA'!#REF!)</f>
        <v>#REF!</v>
      </c>
      <c r="E11" s="4" t="e">
        <f>SUMIFS('List TPA'!#REF!,'List TPA'!#REF!,'List TPA'!#REF!,'List TPA'!#REF!,'List TPA'!#REF!)</f>
        <v>#REF!</v>
      </c>
      <c r="F11" s="5" t="e">
        <f>SUMIFS('List TPA'!#REF!,'List TPA'!#REF!,'List TPA'!#REF!,'List TPA'!#REF!,'List TPA'!#REF!)</f>
        <v>#REF!</v>
      </c>
      <c r="G11" s="6" t="e">
        <f t="shared" si="0"/>
        <v>#REF!</v>
      </c>
    </row>
    <row r="12" spans="2:7">
      <c r="B12" s="42" t="s">
        <v>220</v>
      </c>
      <c r="C12" s="2" t="s">
        <v>48</v>
      </c>
      <c r="D12" s="4" t="e">
        <f>COUNTIFS('List TPA'!#REF!,'List TPA'!#REF!,'List TPA'!#REF!,'List TPA'!#REF!)</f>
        <v>#REF!</v>
      </c>
      <c r="E12" s="4" t="e">
        <f>SUMIFS('List TPA'!#REF!,'List TPA'!#REF!,'List TPA'!#REF!,'List TPA'!#REF!,'List TPA'!#REF!)</f>
        <v>#REF!</v>
      </c>
      <c r="F12" s="5" t="e">
        <f>SUMIFS('List TPA'!#REF!,'List TPA'!#REF!,'List TPA'!#REF!,'List TPA'!#REF!,'List TPA'!#REF!)</f>
        <v>#REF!</v>
      </c>
      <c r="G12" s="6" t="e">
        <f t="shared" si="0"/>
        <v>#REF!</v>
      </c>
    </row>
    <row r="13" spans="2:7">
      <c r="B13" s="42"/>
      <c r="C13" s="2" t="s">
        <v>243</v>
      </c>
      <c r="D13" s="4" t="e">
        <f>COUNTIFS('List TPA'!#REF!,'List TPA'!#REF!,'List TPA'!#REF!,'List TPA'!#REF!)</f>
        <v>#REF!</v>
      </c>
      <c r="E13" s="4" t="e">
        <f>SUMIFS('List TPA'!#REF!,'List TPA'!#REF!,'List TPA'!#REF!,'List TPA'!#REF!,'List TPA'!#REF!)</f>
        <v>#REF!</v>
      </c>
      <c r="F13" s="5" t="e">
        <f>SUMIFS('List TPA'!#REF!,'List TPA'!#REF!,'List TPA'!#REF!,'List TPA'!#REF!,'List TPA'!#REF!)</f>
        <v>#REF!</v>
      </c>
      <c r="G13" s="6" t="e">
        <f t="shared" si="0"/>
        <v>#REF!</v>
      </c>
    </row>
    <row r="14" spans="2:7">
      <c r="B14" s="80" t="s">
        <v>244</v>
      </c>
      <c r="C14" s="80"/>
      <c r="D14" s="4" t="e">
        <f>COUNTIF('List TPA'!#REF!,'List TPA'!#REF!)</f>
        <v>#REF!</v>
      </c>
      <c r="E14" s="4" t="e">
        <f>SUMIFS('List TPA'!#REF!,'List TPA'!#REF!,'List TPA'!#REF!)</f>
        <v>#REF!</v>
      </c>
      <c r="F14" s="5" t="e">
        <f>SUMIFS('List TPA'!#REF!,'List TPA'!#REF!,'List TPA'!#REF!)</f>
        <v>#REF!</v>
      </c>
      <c r="G14" s="6" t="e">
        <f t="shared" si="0"/>
        <v>#REF!</v>
      </c>
    </row>
    <row r="15" spans="2:7">
      <c r="B15" s="80" t="s">
        <v>245</v>
      </c>
      <c r="C15" s="80"/>
      <c r="D15" s="4" t="e">
        <f>COUNTIF('List TPA'!#REF!,'List TPA'!#REF!)</f>
        <v>#REF!</v>
      </c>
      <c r="E15" s="4" t="e">
        <f>SUMIFS('List TPA'!#REF!,'List TPA'!#REF!,'List TPA'!#REF!)</f>
        <v>#REF!</v>
      </c>
      <c r="F15" s="5" t="e">
        <f>SUMIFS('List TPA'!#REF!,'List TPA'!#REF!,'List TPA'!#REF!)</f>
        <v>#REF!</v>
      </c>
      <c r="G15" s="6" t="e">
        <f t="shared" si="0"/>
        <v>#REF!</v>
      </c>
    </row>
    <row r="16" spans="2:7">
      <c r="B16" s="80" t="s">
        <v>246</v>
      </c>
      <c r="C16" s="80"/>
      <c r="D16" s="4" t="e">
        <f>COUNTIF('List TPA'!#REF!,'List TPA'!#REF!)</f>
        <v>#REF!</v>
      </c>
      <c r="E16" s="4" t="e">
        <f>SUMIFS('List TPA'!#REF!,'List TPA'!#REF!,'List TPA'!#REF!)</f>
        <v>#REF!</v>
      </c>
      <c r="F16" s="5" t="e">
        <f>SUMIFS('List TPA'!#REF!,'List TPA'!#REF!,'List TPA'!#REF!)</f>
        <v>#REF!</v>
      </c>
      <c r="G16" s="6" t="e">
        <f t="shared" si="0"/>
        <v>#REF!</v>
      </c>
    </row>
    <row r="17" spans="2:7">
      <c r="B17" s="55" t="s">
        <v>14</v>
      </c>
      <c r="C17" s="55"/>
      <c r="D17" s="2" t="e">
        <f>SUM(D8:D16)</f>
        <v>#REF!</v>
      </c>
      <c r="E17" s="2" t="e">
        <f>SUM(E8:E16)</f>
        <v>#REF!</v>
      </c>
      <c r="F17" s="3" t="e">
        <f>SUM(F8:F16)</f>
        <v>#REF!</v>
      </c>
      <c r="G17" s="6" t="e">
        <f t="shared" si="0"/>
        <v>#REF!</v>
      </c>
    </row>
  </sheetData>
  <sheetProtection sheet="1" objects="1" scenarios="1"/>
  <mergeCells count="12">
    <mergeCell ref="B17:C17"/>
    <mergeCell ref="B6:B7"/>
    <mergeCell ref="B8:B9"/>
    <mergeCell ref="B10:B11"/>
    <mergeCell ref="B12:B13"/>
    <mergeCell ref="C6:C7"/>
    <mergeCell ref="B1:G2"/>
    <mergeCell ref="E6:G6"/>
    <mergeCell ref="B14:C14"/>
    <mergeCell ref="B15:C15"/>
    <mergeCell ref="B16:C16"/>
    <mergeCell ref="D6:D7"/>
  </mergeCells>
  <hyperlinks>
    <hyperlink ref="B1:G2" location="HOME!A1" display="HOME" xr:uid="{00000000-0004-0000-0400-000000000000}"/>
  </hyperlink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HOME</vt:lpstr>
      <vt:lpstr>List TPA</vt:lpstr>
      <vt:lpstr>Region</vt:lpstr>
      <vt:lpstr>Manned Vs Unmanned</vt:lpstr>
      <vt:lpstr>Total TPA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MOHAMAD KASYFULLAH ZAINI</dc:creator>
  <cp:lastModifiedBy>CHOO SUAN HEE</cp:lastModifiedBy>
  <cp:lastPrinted>2020-09-02T04:01:25Z</cp:lastPrinted>
  <dcterms:created xsi:type="dcterms:W3CDTF">2018-07-19T00:27:00Z</dcterms:created>
  <dcterms:modified xsi:type="dcterms:W3CDTF">2022-11-17T05:55:59Z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1033-11.2.0.9453</vt:lpwstr>
  </property>
</Properties>
</file>